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Жилищник\Desktop\"/>
    </mc:Choice>
  </mc:AlternateContent>
  <bookViews>
    <workbookView xWindow="0" yWindow="0" windowWidth="28800" windowHeight="12330" tabRatio="852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1" i="13" l="1"/>
  <c r="D88" i="13"/>
  <c r="D28" i="13"/>
  <c r="D94" i="13" l="1"/>
  <c r="D97" i="13"/>
  <c r="D70" i="13" l="1"/>
  <c r="D71" i="13"/>
  <c r="D55" i="13"/>
  <c r="D58" i="13"/>
  <c r="D59" i="13"/>
  <c r="D60" i="13"/>
  <c r="D62" i="13"/>
  <c r="D63" i="13"/>
  <c r="D65" i="13"/>
  <c r="D98" i="13" l="1"/>
  <c r="D75" i="13" l="1"/>
  <c r="D54" i="13"/>
  <c r="D32" i="13"/>
  <c r="D33" i="13"/>
  <c r="D34" i="13"/>
  <c r="D134" i="13" l="1"/>
  <c r="D143" i="13"/>
  <c r="D84" i="13" l="1"/>
  <c r="D80" i="13" l="1"/>
  <c r="D77" i="13"/>
  <c r="D66" i="13"/>
  <c r="D52" i="13"/>
  <c r="D35" i="13"/>
  <c r="D36" i="13" l="1"/>
  <c r="D72" i="13" l="1"/>
  <c r="D29" i="13"/>
  <c r="D30" i="13" l="1"/>
  <c r="D78" i="13"/>
  <c r="D81" i="13"/>
  <c r="D146" i="13"/>
  <c r="D149" i="13" s="1"/>
  <c r="D139" i="13"/>
  <c r="D148" i="13"/>
  <c r="D152" i="13"/>
  <c r="D9" i="13"/>
  <c r="D106" i="13"/>
  <c r="D16" i="13"/>
  <c r="D147" i="13"/>
  <c r="D157" i="13"/>
  <c r="D156" i="13"/>
  <c r="D155" i="13"/>
  <c r="D158" i="13" s="1"/>
  <c r="D138" i="13"/>
  <c r="D137" i="13"/>
  <c r="D130" i="13"/>
  <c r="D129" i="13"/>
  <c r="D128" i="13"/>
  <c r="D131" i="13" s="1"/>
  <c r="D125" i="13"/>
  <c r="D120" i="13"/>
  <c r="D119" i="13"/>
  <c r="D118" i="13"/>
  <c r="D12" i="13"/>
  <c r="D121" i="13"/>
  <c r="D99" i="13" l="1"/>
  <c r="D109" i="13"/>
  <c r="D140" i="13"/>
  <c r="D25" i="13"/>
  <c r="D23" i="13" s="1"/>
</calcChain>
</file>

<file path=xl/sharedStrings.xml><?xml version="1.0" encoding="utf-8"?>
<sst xmlns="http://schemas.openxmlformats.org/spreadsheetml/2006/main" count="2590" uniqueCount="872">
  <si>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</si>
  <si>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</si>
  <si>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</si>
  <si>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</si>
  <si>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</si>
  <si>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</si>
  <si>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</si>
  <si>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</si>
  <si>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</si>
  <si>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</si>
  <si>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</si>
  <si>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</si>
  <si>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</si>
  <si>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</si>
  <si>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</si>
  <si>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</si>
  <si>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</si>
  <si>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</si>
  <si>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</si>
  <si>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</si>
  <si>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</si>
  <si>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</si>
  <si>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</si>
  <si>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</si>
  <si>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</si>
  <si>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</si>
  <si>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</si>
  <si>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</si>
  <si>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</si>
  <si>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</si>
  <si>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</si>
  <si>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</si>
  <si>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</si>
  <si>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</si>
  <si>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</si>
  <si>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</si>
  <si>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</si>
  <si>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</si>
  <si>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</si>
  <si>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</si>
  <si>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</si>
  <si>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</si>
  <si>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</si>
  <si>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</si>
  <si>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</si>
  <si>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</si>
  <si>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</si>
  <si>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</si>
  <si>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</si>
  <si>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</si>
  <si>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</si>
  <si>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</si>
  <si>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</si>
  <si>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</si>
  <si>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</si>
  <si>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</si>
  <si>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</si>
  <si>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</si>
  <si>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</si>
  <si>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</si>
  <si>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</si>
  <si>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</si>
  <si>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</si>
  <si>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</si>
  <si>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</si>
  <si>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</si>
  <si>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</si>
  <si>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</si>
  <si>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</si>
  <si>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</si>
  <si>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</si>
  <si>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</si>
  <si>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</si>
  <si>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</si>
  <si>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</si>
  <si>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</si>
  <si>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</si>
  <si>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</si>
  <si>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</si>
  <si>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</si>
  <si>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</si>
  <si>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</si>
  <si>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</si>
  <si>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</si>
  <si>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</si>
  <si>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</si>
  <si>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</si>
  <si>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</si>
  <si>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</si>
  <si>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</si>
  <si>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</si>
  <si>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</si>
  <si>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</si>
  <si>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</si>
  <si>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</si>
  <si>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</si>
  <si>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</si>
  <si>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</si>
  <si>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</si>
  <si>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</si>
  <si>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</si>
  <si>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</si>
  <si>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</si>
  <si>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</si>
  <si>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</si>
  <si>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</si>
  <si>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</si>
  <si>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</si>
  <si>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</si>
  <si>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</si>
  <si>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</si>
  <si>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</si>
  <si>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</si>
  <si>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</si>
  <si>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</si>
  <si>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</si>
  <si>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</si>
  <si>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</si>
  <si>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</si>
  <si>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</si>
  <si>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</si>
  <si>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</si>
  <si>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</si>
  <si>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</si>
  <si>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</si>
  <si>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</si>
  <si>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</si>
  <si>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</si>
  <si>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</si>
  <si>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</si>
  <si>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</si>
  <si>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</si>
  <si>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</si>
  <si>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</si>
  <si>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</si>
  <si>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</si>
  <si>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</si>
  <si>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</si>
  <si>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</si>
  <si>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</si>
  <si>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</si>
  <si>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</si>
  <si>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</si>
  <si>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</si>
  <si>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</si>
  <si>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</si>
  <si>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</si>
  <si>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</si>
  <si>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</si>
  <si>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</si>
  <si>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</si>
  <si>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</si>
  <si>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</si>
  <si>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</si>
  <si>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</si>
  <si>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</si>
  <si>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</si>
  <si>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</si>
  <si>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</si>
  <si>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</si>
  <si>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</si>
  <si>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</si>
  <si>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</si>
  <si>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</si>
  <si>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</si>
  <si>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</si>
  <si>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</si>
  <si>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</si>
  <si>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</si>
  <si>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</si>
  <si>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</si>
  <si>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</si>
  <si>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</si>
  <si>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</si>
  <si>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</si>
  <si>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</si>
  <si>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</si>
  <si>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</si>
  <si>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</si>
  <si>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</si>
  <si>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</si>
  <si>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</si>
  <si>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</si>
  <si>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</si>
  <si>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</si>
  <si>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</si>
  <si>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</si>
  <si>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</si>
  <si>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</si>
  <si>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</si>
  <si>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</si>
  <si>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</si>
  <si>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</si>
  <si>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</si>
  <si>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</si>
  <si>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</si>
  <si>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</si>
  <si>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</si>
  <si>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</si>
  <si>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</si>
  <si>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</si>
  <si>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</si>
  <si>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</si>
  <si>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</si>
  <si>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</si>
  <si>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</si>
  <si>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</si>
  <si>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</si>
  <si>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</si>
  <si>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</si>
  <si>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</si>
  <si>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</si>
  <si>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</si>
  <si>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</si>
  <si>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</si>
  <si>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</si>
  <si>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</si>
  <si>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</si>
  <si>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</si>
  <si>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</si>
  <si>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</si>
  <si>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</si>
  <si>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</si>
  <si>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</si>
  <si>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</si>
  <si>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</si>
  <si>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</si>
  <si>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</si>
  <si>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</si>
  <si>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</si>
  <si>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</si>
  <si>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</si>
  <si>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</si>
  <si>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</si>
  <si>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</si>
  <si>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</si>
  <si>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</si>
  <si>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</si>
  <si>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</si>
  <si>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</si>
  <si>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</si>
  <si>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</si>
  <si>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</si>
  <si>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</si>
  <si>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</si>
  <si>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</si>
  <si>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</si>
  <si>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</si>
  <si>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</si>
  <si>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</si>
  <si>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</si>
  <si>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</si>
  <si>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</si>
  <si>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</si>
  <si>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</si>
  <si>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</si>
  <si>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</si>
  <si>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</si>
  <si>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</si>
  <si>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</si>
  <si>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</si>
  <si>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</si>
  <si>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</si>
  <si>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</si>
  <si>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</si>
  <si>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</si>
  <si>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</si>
  <si>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</si>
  <si>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</si>
  <si>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</si>
  <si>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</si>
  <si>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</si>
  <si>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</si>
  <si>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</si>
  <si>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</si>
  <si>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</si>
  <si>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</si>
  <si>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</si>
  <si>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</si>
  <si>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</si>
  <si>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</si>
  <si>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</si>
  <si>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</si>
  <si>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</si>
  <si>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</si>
  <si>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</si>
  <si>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</si>
  <si>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</si>
  <si>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</si>
  <si>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</si>
  <si>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</si>
  <si>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</si>
  <si>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</si>
  <si>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</si>
  <si>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</si>
  <si>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</si>
  <si>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</si>
  <si>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</si>
  <si>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</si>
  <si>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</si>
  <si>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</si>
  <si>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</si>
  <si>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</si>
  <si>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</si>
  <si>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</si>
  <si>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</si>
  <si>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</si>
  <si>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</si>
  <si>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</si>
  <si>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</si>
  <si>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</si>
  <si>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</si>
  <si>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</si>
  <si>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</si>
  <si>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</si>
  <si>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</si>
  <si>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</si>
  <si>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</si>
  <si>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</si>
  <si>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</si>
  <si>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</si>
  <si>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</si>
  <si>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</si>
  <si>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</si>
  <si>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</si>
  <si>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</si>
  <si>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</si>
  <si>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</si>
  <si>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</si>
  <si>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</si>
  <si>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</si>
  <si>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</si>
  <si>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</si>
  <si>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</si>
  <si>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</si>
  <si>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</si>
  <si>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</si>
  <si>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</si>
  <si>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</si>
  <si>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</si>
  <si>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</si>
  <si>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</si>
  <si>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</si>
  <si>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</si>
  <si>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</si>
  <si>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</si>
  <si>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</si>
  <si>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</si>
  <si>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</si>
  <si>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</si>
  <si>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</si>
  <si>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</si>
  <si>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</si>
  <si>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</si>
  <si>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</si>
  <si>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</si>
  <si>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</si>
  <si>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</si>
  <si>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</si>
  <si>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</si>
  <si>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</si>
  <si>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</si>
  <si>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</si>
  <si>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</si>
  <si>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</si>
  <si>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</si>
  <si>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</si>
  <si>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</si>
  <si>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</si>
  <si>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</si>
  <si>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</si>
  <si>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</si>
  <si>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</si>
  <si>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</si>
  <si>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</si>
  <si>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</si>
  <si>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</si>
  <si>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</si>
  <si>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</si>
  <si>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</si>
  <si>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</si>
  <si>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</si>
  <si>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</si>
  <si>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</si>
  <si>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</si>
  <si>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</si>
  <si>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</si>
  <si>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</si>
  <si>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</si>
  <si>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</si>
  <si>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</si>
  <si>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</si>
  <si>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</si>
  <si>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</si>
  <si>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</si>
  <si>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</si>
  <si>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</si>
  <si>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</si>
  <si>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</si>
  <si>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</si>
  <si>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</si>
  <si>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</si>
  <si>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</si>
  <si>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</si>
  <si>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</si>
  <si>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</si>
  <si>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</si>
  <si>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</si>
  <si>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</si>
  <si>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</si>
  <si>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</si>
  <si>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</si>
  <si>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</si>
  <si>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</si>
  <si>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</si>
  <si>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</si>
  <si>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</si>
  <si>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</si>
  <si>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</si>
  <si>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</si>
  <si>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</si>
  <si>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</si>
  <si>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</si>
  <si>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</si>
  <si>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</si>
  <si>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</si>
  <si>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</si>
  <si>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</si>
  <si>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</si>
  <si>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</si>
  <si>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</si>
  <si>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</si>
  <si>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</si>
  <si>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</si>
  <si>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</si>
  <si>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</si>
  <si>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</si>
  <si>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</si>
  <si>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</si>
  <si>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</si>
  <si>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</si>
  <si>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</si>
  <si>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</si>
  <si>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</si>
  <si>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</si>
  <si>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</si>
  <si>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</si>
  <si>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</si>
  <si>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</si>
  <si>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</si>
  <si>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</si>
  <si>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</si>
  <si>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</si>
  <si>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</si>
  <si>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</si>
  <si>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</si>
  <si>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</si>
  <si>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</si>
  <si>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</si>
  <si>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</si>
  <si>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</si>
  <si>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</si>
  <si>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</si>
  <si>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</si>
  <si>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</si>
  <si>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</si>
  <si>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</si>
  <si>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</si>
  <si>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</si>
  <si>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</si>
  <si>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</si>
  <si>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</si>
  <si>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</si>
  <si>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</si>
  <si>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</si>
  <si>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</si>
  <si>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</si>
  <si>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</si>
  <si>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</si>
  <si>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</si>
  <si>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</si>
  <si>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</si>
  <si>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</si>
  <si>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</si>
  <si>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</si>
  <si>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</si>
  <si>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</si>
  <si>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</si>
  <si>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</si>
  <si>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</si>
  <si>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</si>
  <si>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</si>
  <si>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</si>
  <si>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</si>
  <si>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</si>
  <si>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</si>
  <si>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</si>
  <si>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</si>
  <si>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</si>
  <si>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</si>
  <si>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</si>
  <si>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</si>
  <si>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</si>
  <si>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</si>
  <si>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</si>
  <si>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</si>
  <si>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</si>
  <si>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</si>
  <si>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</si>
  <si>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</si>
  <si>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</si>
  <si>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</si>
  <si>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</si>
  <si>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</si>
  <si>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</si>
  <si>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</si>
  <si>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</si>
  <si>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</si>
  <si>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</si>
  <si>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</si>
  <si>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</si>
  <si>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</si>
  <si>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</si>
  <si>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</si>
  <si>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</si>
  <si>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</si>
  <si>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</si>
  <si>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</si>
  <si>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</si>
  <si>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</si>
  <si>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</si>
  <si>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</si>
  <si>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</si>
  <si>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</si>
  <si>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</si>
  <si>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</si>
  <si>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</si>
  <si>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</si>
  <si>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</si>
  <si>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</si>
  <si>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</si>
  <si>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</si>
  <si>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</si>
  <si>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</si>
  <si>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</si>
  <si>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</si>
  <si>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</si>
  <si>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</si>
  <si>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</si>
  <si>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</si>
  <si>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</si>
  <si>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</si>
  <si>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</si>
  <si>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</si>
  <si>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</si>
  <si>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</si>
  <si>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</si>
  <si>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</si>
  <si>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</si>
  <si>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</si>
  <si>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</si>
  <si>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</si>
  <si>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</si>
  <si>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</si>
  <si>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</si>
  <si>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</si>
  <si>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</si>
  <si>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</si>
  <si>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</si>
  <si>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</si>
  <si>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</si>
  <si>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</si>
  <si>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</si>
  <si>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</si>
  <si>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</si>
  <si>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</si>
  <si>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</si>
  <si>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</si>
  <si>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</si>
  <si>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</si>
  <si>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</si>
  <si>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</si>
  <si>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</si>
  <si>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</si>
  <si>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</si>
  <si>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</si>
  <si>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</si>
  <si>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</si>
  <si>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</si>
  <si>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</si>
  <si>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</si>
  <si>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</si>
  <si>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</si>
  <si>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</si>
  <si>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</si>
  <si>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</si>
  <si>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</si>
  <si>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</si>
  <si>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</si>
  <si>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</si>
  <si>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</si>
  <si>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</si>
  <si>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</si>
  <si>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</si>
  <si>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</si>
  <si>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</si>
  <si>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</si>
  <si>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</si>
  <si>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</si>
  <si>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</si>
  <si>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</si>
  <si>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</si>
  <si>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</si>
  <si>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</si>
  <si>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</si>
  <si>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</si>
  <si>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</si>
  <si>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</si>
  <si>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</si>
  <si>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</si>
  <si>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</si>
  <si>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</si>
  <si>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</si>
  <si>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</si>
  <si>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</si>
  <si>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</si>
  <si>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</si>
  <si>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</si>
  <si>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</si>
  <si>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</si>
  <si>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</si>
  <si>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</si>
  <si>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</si>
  <si>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</si>
  <si>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</si>
  <si>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</si>
  <si>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</si>
  <si>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</si>
  <si>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</si>
  <si>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</si>
  <si>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</si>
  <si>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</si>
  <si>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</si>
  <si>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</si>
  <si>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</si>
  <si>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</si>
  <si>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</si>
  <si>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</si>
  <si>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</si>
  <si>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</si>
  <si>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</si>
  <si>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</si>
  <si>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</si>
  <si>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</si>
  <si>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</si>
  <si>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</si>
  <si>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</si>
  <si>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</si>
  <si>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</si>
  <si>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</si>
  <si>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</si>
  <si>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</si>
  <si>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</si>
  <si>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</si>
  <si>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</si>
  <si>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</si>
  <si>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</si>
  <si>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</si>
  <si>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</si>
  <si>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</si>
  <si>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</si>
  <si>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</si>
  <si>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</si>
  <si>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</si>
  <si>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</si>
  <si>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</si>
  <si>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</si>
  <si>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</si>
  <si>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</si>
  <si>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</si>
  <si>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</si>
  <si>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</si>
  <si>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</si>
  <si>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</si>
  <si>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</si>
  <si>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</si>
  <si>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</si>
  <si>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</si>
  <si>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</si>
  <si>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</si>
  <si>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</si>
  <si>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</si>
  <si>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</si>
  <si>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</si>
  <si>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</si>
  <si>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</si>
  <si>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</si>
  <si>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</si>
  <si>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</si>
  <si>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</si>
  <si>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</si>
  <si>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</si>
  <si>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</si>
  <si>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</si>
  <si>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</si>
  <si>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</si>
  <si>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</si>
  <si>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</si>
  <si>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</si>
  <si>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</si>
  <si>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</si>
  <si>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</si>
  <si>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</si>
  <si>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</si>
  <si>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</si>
  <si>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</si>
  <si>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</si>
  <si>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</si>
  <si>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</si>
  <si>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</si>
  <si>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</si>
  <si>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</si>
  <si>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</si>
  <si>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</si>
  <si>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</si>
  <si>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</si>
  <si>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</si>
  <si>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</si>
  <si>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</si>
  <si>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</si>
  <si>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</si>
  <si>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</si>
  <si>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</si>
  <si>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</si>
  <si>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ООО "ЩКС"</t>
  </si>
  <si>
    <t>ОАО "Теплосеть-Инвест"</t>
  </si>
  <si>
    <t>м. куб/кв.м.</t>
  </si>
  <si>
    <t>МУП ЩМР "Межрайонный Щелк. Водоканал"</t>
  </si>
  <si>
    <t>кВатт</t>
  </si>
  <si>
    <t>ОАО "Мосэнергосбыт"</t>
  </si>
  <si>
    <t>блочный</t>
  </si>
  <si>
    <t>мягкая</t>
  </si>
  <si>
    <t>ул. Серково, д. 1/5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</si>
  <si>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</si>
  <si>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</si>
  <si>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</si>
  <si>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</si>
  <si>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</si>
  <si>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</si>
  <si>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</si>
  <si>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</si>
  <si>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</si>
  <si>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</si>
  <si>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</si>
  <si>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</si>
  <si>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</si>
  <si>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</si>
  <si>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</si>
  <si>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</si>
  <si>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</si>
  <si>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</si>
  <si>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</si>
  <si>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</si>
  <si>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</si>
  <si>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Канал</t>
  </si>
  <si>
    <t>Смена трубопроводов из канализационных труб Д-100мм</t>
  </si>
  <si>
    <t>21.5</t>
  </si>
  <si>
    <t>Ревизия ВРУ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</si>
  <si>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</si>
  <si>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</si>
  <si>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</si>
  <si>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>Смена выключателей</t>
  </si>
  <si>
    <t>Смена автоматических выключателей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</si>
  <si>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</si>
  <si>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</si>
  <si>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</si>
  <si>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</si>
  <si>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</si>
  <si>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</si>
  <si>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</si>
  <si>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</si>
  <si>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</si>
  <si>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</si>
  <si>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</si>
  <si>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</si>
  <si>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</si>
  <si>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</si>
  <si>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</si>
  <si>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</si>
  <si>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</si>
  <si>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</si>
  <si>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</si>
  <si>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</si>
  <si>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</si>
  <si>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</si>
  <si>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</si>
  <si>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</si>
  <si>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</si>
  <si>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</si>
  <si>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</si>
  <si>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</si>
  <si>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</si>
  <si>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</si>
  <si>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</si>
  <si>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</si>
  <si>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</si>
  <si>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</si>
  <si>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</si>
  <si>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</si>
  <si>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</si>
  <si>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Демонтаж радиатора</t>
  </si>
  <si>
    <t>Смена шаровых кранов Д-15мм</t>
  </si>
  <si>
    <t>Очистка помещений от мусора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</si>
  <si>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</si>
  <si>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</si>
  <si>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почтовых ящиков</t>
  </si>
  <si>
    <t xml:space="preserve">Смена плафонов </t>
  </si>
  <si>
    <t>1 шт</t>
  </si>
  <si>
    <t>Комплекс работ по ревизии элеваторных узлов (тепловых пунктов):</t>
  </si>
  <si>
    <t>Работы по содержанию электрооборудования</t>
  </si>
  <si>
    <t xml:space="preserve"> шт.</t>
  </si>
  <si>
    <t>2,22 м2</t>
  </si>
  <si>
    <t>Смена замков навесных на щитки</t>
  </si>
  <si>
    <t>Смена кабеля/провода ВВГнг 2*1,5мм2</t>
  </si>
  <si>
    <t>6 шт</t>
  </si>
  <si>
    <t>Смена сгонов Д-25мм</t>
  </si>
  <si>
    <t>Смена светильников светодиодных уличных</t>
  </si>
  <si>
    <t>ХВС</t>
  </si>
  <si>
    <t>Смена шаровых кранов Д-50мм</t>
  </si>
  <si>
    <t>Смена шаровых кранов Д-32мм</t>
  </si>
  <si>
    <t>Ремонт подшивки козырька виниловым сайдингом</t>
  </si>
  <si>
    <t>Окраска дверей</t>
  </si>
  <si>
    <t>Заделка подвальных окон а/цементными листами /фанерой</t>
  </si>
  <si>
    <t>8 шт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</si>
  <si>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</si>
  <si>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</si>
  <si>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</si>
  <si>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Россыпь противогололедных материалов на тротуарах вручную </t>
  </si>
  <si>
    <t>Установка хомутов диаметром 32 мм</t>
  </si>
  <si>
    <t>2 мест</t>
  </si>
  <si>
    <t>Смена сгонов Д-32мм</t>
  </si>
  <si>
    <t>Ремонт отмостки местами</t>
  </si>
  <si>
    <t>6 м2</t>
  </si>
  <si>
    <t xml:space="preserve">Смена светодиодных ламп </t>
  </si>
  <si>
    <t>2 шт</t>
  </si>
  <si>
    <t>Смена трубопроводов Д-40мм</t>
  </si>
  <si>
    <t>8 м</t>
  </si>
  <si>
    <t>Врезка в действующие сети трубопровада Д-25 мм</t>
  </si>
  <si>
    <t>1 вр</t>
  </si>
  <si>
    <t>Смена вентилей диаметром 20 мм</t>
  </si>
  <si>
    <t>Смена трубопроводов Д-32мм</t>
  </si>
  <si>
    <t>1  м</t>
  </si>
  <si>
    <t>Ремонт силового предохранительного шкафа</t>
  </si>
  <si>
    <t>6 м</t>
  </si>
  <si>
    <t>Очистка кровли и козырьков  от наледи и сосулек</t>
  </si>
  <si>
    <t>Демонтаж и установка циркуляционного насоса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</si>
  <si>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</si>
  <si>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</si>
  <si>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</si>
  <si>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</si>
  <si>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</si>
  <si>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</si>
  <si>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</si>
  <si>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</si>
  <si>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</si>
  <si>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</si>
  <si>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</si>
  <si>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</si>
  <si>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</si>
  <si>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</si>
  <si>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</si>
  <si>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Смена шаровых кранов Д-25мм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</si>
</sst>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7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wrapText="1" indent="4"/>
    </xf>
    <xf numFmtId="165" fontId="3" fillId="0" borderId="15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4" fontId="11" fillId="0" borderId="15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right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165" fontId="11" fillId="0" borderId="15" xfId="0" applyNumberFormat="1" applyFont="1" applyBorder="1" applyAlignment="1">
      <alignment horizontal="center" vertical="top" wrapText="1"/>
    </xf>
    <xf numFmtId="4" fontId="3" fillId="0" borderId="15" xfId="111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54" fillId="0" borderId="15" xfId="97" applyFont="1" applyBorder="1" applyAlignment="1">
      <alignment horizontal="left" wrapText="1"/>
    </xf>
    <xf numFmtId="0" fontId="54" fillId="0" borderId="15" xfId="97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top" wrapText="1"/>
    </xf>
    <xf numFmtId="0" fontId="54" fillId="0" borderId="15" xfId="0" applyFont="1" applyBorder="1" applyAlignment="1">
      <alignment wrapText="1"/>
    </xf>
    <xf numFmtId="0" fontId="54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 wrapText="1"/>
    </xf>
    <xf numFmtId="0" fontId="55" fillId="0" borderId="15" xfId="0" applyFont="1" applyBorder="1" applyAlignment="1">
      <alignment wrapText="1"/>
    </xf>
    <xf numFmtId="0" fontId="55" fillId="0" borderId="15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vertical="center" wrapText="1"/>
    </xf>
    <xf numFmtId="0" fontId="54" fillId="0" borderId="10" xfId="0" applyFont="1" applyBorder="1" applyAlignment="1">
      <alignment horizontal="left" wrapText="1"/>
    </xf>
    <xf numFmtId="0" fontId="56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horizontal="center" wrapText="1"/>
    </xf>
    <xf numFmtId="0" fontId="55" fillId="0" borderId="15" xfId="0" applyFont="1" applyBorder="1" applyAlignment="1">
      <alignment horizontal="center" vertical="top" wrapText="1"/>
    </xf>
    <xf numFmtId="0" fontId="56" fillId="0" borderId="25" xfId="0" applyFont="1" applyBorder="1" applyAlignment="1">
      <alignment vertical="center" wrapText="1"/>
    </xf>
    <xf numFmtId="0" fontId="56" fillId="0" borderId="26" xfId="0" applyFont="1" applyFill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horizontal="left" wrapText="1"/>
    </xf>
    <xf numFmtId="0" fontId="54" fillId="0" borderId="15" xfId="0" applyFont="1" applyBorder="1" applyAlignment="1">
      <alignment horizontal="center" vertical="top" wrapText="1"/>
    </xf>
    <xf numFmtId="4" fontId="54" fillId="0" borderId="24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4" fontId="0" fillId="0" borderId="0" xfId="0" applyNumberFormat="1"/>
    <xf numFmtId="0" fontId="54" fillId="0" borderId="10" xfId="0" applyFont="1" applyBorder="1" applyAlignment="1">
      <alignment horizontal="left" wrapText="1"/>
    </xf>
    <xf numFmtId="0" fontId="7" fillId="0" borderId="15" xfId="0" applyFont="1" applyBorder="1" applyAlignment="1">
      <alignment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4" fontId="11" fillId="25" borderId="15" xfId="97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49" fontId="54" fillId="0" borderId="26" xfId="0" applyNumberFormat="1" applyFont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4" fillId="0" borderId="27" xfId="0" applyNumberFormat="1" applyFont="1" applyBorder="1" applyAlignment="1">
      <alignment horizontal="center" vertical="top" wrapText="1"/>
    </xf>
    <xf numFmtId="49" fontId="54" fillId="0" borderId="26" xfId="0" applyNumberFormat="1" applyFont="1" applyBorder="1" applyAlignment="1">
      <alignment horizontal="center" vertical="top" wrapText="1"/>
    </xf>
    <xf numFmtId="49" fontId="54" fillId="0" borderId="25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4" fillId="0" borderId="10" xfId="0" applyFont="1" applyBorder="1" applyAlignment="1">
      <alignment horizontal="left" wrapText="1"/>
    </xf>
    <xf numFmtId="0" fontId="54" fillId="0" borderId="23" xfId="0" applyFont="1" applyBorder="1" applyAlignment="1">
      <alignment horizontal="left" wrapText="1"/>
    </xf>
    <xf numFmtId="0" fontId="54" fillId="0" borderId="24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743</v>
      </c>
    </row>
    <row r="3" spans="1:9" x14ac:dyDescent="0.2">
      <c r="A3" t="s">
        <v>481</v>
      </c>
    </row>
    <row r="4" spans="1:9" x14ac:dyDescent="0.2">
      <c r="B4" t="s">
        <v>814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45" t="s">
        <v>486</v>
      </c>
      <c r="C7" s="24" t="s">
        <v>487</v>
      </c>
      <c r="D7" s="24"/>
      <c r="E7" s="159" t="s">
        <v>439</v>
      </c>
      <c r="F7" s="160"/>
      <c r="G7" s="160"/>
      <c r="H7" s="160"/>
      <c r="I7" s="58"/>
    </row>
    <row r="8" spans="1:9" ht="12.75" customHeight="1" x14ac:dyDescent="0.2">
      <c r="A8" s="158" t="s">
        <v>488</v>
      </c>
      <c r="B8" s="158"/>
      <c r="C8" s="158"/>
      <c r="D8" s="158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856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857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858</v>
      </c>
      <c r="E12" s="159" t="s">
        <v>668</v>
      </c>
      <c r="F12" s="160"/>
      <c r="G12" s="160"/>
      <c r="H12" s="160"/>
      <c r="I12" s="160"/>
    </row>
    <row r="13" spans="1:9" ht="17.25" customHeight="1" x14ac:dyDescent="0.2">
      <c r="A13" s="22"/>
      <c r="B13" s="80" t="s">
        <v>669</v>
      </c>
      <c r="C13" s="24"/>
      <c r="D13" s="33" t="s">
        <v>859</v>
      </c>
      <c r="E13" s="159"/>
      <c r="F13" s="160"/>
      <c r="G13" s="160"/>
      <c r="H13" s="160"/>
      <c r="I13" s="160"/>
    </row>
    <row r="14" spans="1:9" ht="17.25" customHeight="1" x14ac:dyDescent="0.2">
      <c r="A14" s="22"/>
      <c r="B14" s="80" t="s">
        <v>670</v>
      </c>
      <c r="C14" s="24"/>
      <c r="D14" s="33" t="s">
        <v>860</v>
      </c>
      <c r="E14" s="159"/>
      <c r="F14" s="160"/>
      <c r="G14" s="160"/>
      <c r="H14" s="160"/>
      <c r="I14" s="160"/>
    </row>
    <row r="15" spans="1:9" ht="51" x14ac:dyDescent="0.2">
      <c r="A15" s="22" t="s">
        <v>38</v>
      </c>
      <c r="B15" s="26" t="s">
        <v>492</v>
      </c>
      <c r="C15" s="24" t="s">
        <v>487</v>
      </c>
      <c r="D15" s="109" t="s">
        <v>861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110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111" t="s">
        <v>862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111" t="s">
        <v>862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12" t="s">
        <v>863</v>
      </c>
      <c r="E19" s="161" t="s">
        <v>440</v>
      </c>
      <c r="F19" s="162"/>
      <c r="G19" s="162"/>
      <c r="H19" s="162"/>
      <c r="I19" s="162"/>
    </row>
    <row r="20" spans="1:14" x14ac:dyDescent="0.2">
      <c r="A20" s="22" t="s">
        <v>43</v>
      </c>
      <c r="B20" s="26" t="s">
        <v>496</v>
      </c>
      <c r="C20" s="24" t="s">
        <v>487</v>
      </c>
      <c r="D20" s="113" t="s">
        <v>864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865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866</v>
      </c>
      <c r="E24" s="159" t="s">
        <v>441</v>
      </c>
      <c r="F24" s="160"/>
      <c r="G24" s="160"/>
      <c r="H24" s="160"/>
      <c r="I24" s="160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111" t="s">
        <v>867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868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744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55" t="s">
        <v>12</v>
      </c>
      <c r="M30" s="156"/>
      <c r="N30" s="157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9" t="s">
        <v>325</v>
      </c>
      <c r="F31" s="160"/>
      <c r="G31" s="160"/>
      <c r="H31" s="160"/>
      <c r="I31" s="160"/>
      <c r="K31" s="25" t="s">
        <v>5</v>
      </c>
      <c r="L31" s="155" t="s">
        <v>12</v>
      </c>
      <c r="M31" s="156"/>
      <c r="N31" s="157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8" t="s">
        <v>326</v>
      </c>
      <c r="B38" s="158"/>
      <c r="C38" s="158"/>
      <c r="D38" s="158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869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870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745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70" workbookViewId="0">
      <selection activeCell="D93" sqref="D9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9" t="s">
        <v>36</v>
      </c>
      <c r="B6" s="100" t="s">
        <v>55</v>
      </c>
      <c r="C6" s="101" t="s">
        <v>487</v>
      </c>
      <c r="D6" s="102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103" t="s">
        <v>734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104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9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9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75" t="s">
        <v>271</v>
      </c>
      <c r="B22" s="175"/>
      <c r="C22" s="175"/>
      <c r="D22" s="175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9" t="s">
        <v>36</v>
      </c>
      <c r="B27" s="100" t="s">
        <v>55</v>
      </c>
      <c r="C27" s="101" t="s">
        <v>487</v>
      </c>
      <c r="D27" s="102" t="s">
        <v>256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9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24">
        <v>176.4</v>
      </c>
      <c r="I30" s="72" t="s">
        <v>603</v>
      </c>
      <c r="J30" s="68" t="s">
        <v>361</v>
      </c>
    </row>
    <row r="31" spans="1:10" ht="25.5" x14ac:dyDescent="0.2">
      <c r="A31" s="39" t="s">
        <v>39</v>
      </c>
      <c r="B31" s="27" t="s">
        <v>145</v>
      </c>
      <c r="C31" s="41" t="s">
        <v>487</v>
      </c>
      <c r="D31" s="41" t="s">
        <v>735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104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3.2</v>
      </c>
    </row>
    <row r="40" spans="1:10" ht="25.5" x14ac:dyDescent="0.2">
      <c r="A40" s="39"/>
      <c r="B40" s="28" t="s">
        <v>665</v>
      </c>
      <c r="C40" s="41"/>
      <c r="D40" s="89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1.24E-2</v>
      </c>
    </row>
    <row r="42" spans="1:10" ht="25.5" x14ac:dyDescent="0.2">
      <c r="A42" s="39"/>
      <c r="B42" s="28" t="s">
        <v>665</v>
      </c>
      <c r="C42" s="41"/>
      <c r="D42" s="89" t="s">
        <v>736</v>
      </c>
    </row>
    <row r="43" spans="1:10" x14ac:dyDescent="0.2">
      <c r="A43" s="175" t="s">
        <v>271</v>
      </c>
      <c r="B43" s="175"/>
      <c r="C43" s="175"/>
      <c r="D43" s="175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ht="25.5" x14ac:dyDescent="0.2">
      <c r="A48" s="99" t="s">
        <v>36</v>
      </c>
      <c r="B48" s="100" t="s">
        <v>55</v>
      </c>
      <c r="C48" s="101" t="s">
        <v>487</v>
      </c>
      <c r="D48" s="102" t="s">
        <v>255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9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105">
        <v>32.76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737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104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4.4000000000000004</v>
      </c>
    </row>
    <row r="61" spans="1:4" ht="25.5" x14ac:dyDescent="0.2">
      <c r="A61" s="39"/>
      <c r="B61" s="28" t="s">
        <v>665</v>
      </c>
      <c r="C61" s="41"/>
      <c r="D61" s="89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>
        <v>2.1999999999999999E-2</v>
      </c>
    </row>
    <row r="63" spans="1:4" ht="25.5" x14ac:dyDescent="0.2">
      <c r="A63" s="39"/>
      <c r="B63" s="28" t="s">
        <v>665</v>
      </c>
      <c r="C63" s="41"/>
      <c r="D63" s="89" t="s">
        <v>736</v>
      </c>
    </row>
    <row r="64" spans="1:4" x14ac:dyDescent="0.2">
      <c r="A64" s="175" t="s">
        <v>271</v>
      </c>
      <c r="B64" s="175"/>
      <c r="C64" s="175"/>
      <c r="D64" s="175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9" t="s">
        <v>36</v>
      </c>
      <c r="B69" s="100" t="s">
        <v>55</v>
      </c>
      <c r="C69" s="101" t="s">
        <v>487</v>
      </c>
      <c r="D69" s="102" t="s">
        <v>335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9" t="s">
        <v>346</v>
      </c>
    </row>
    <row r="72" spans="1:4" x14ac:dyDescent="0.2">
      <c r="A72" s="22" t="s">
        <v>38</v>
      </c>
      <c r="B72" s="43" t="s">
        <v>57</v>
      </c>
      <c r="C72" s="24" t="s">
        <v>522</v>
      </c>
      <c r="D72" s="105">
        <v>27.86</v>
      </c>
    </row>
    <row r="73" spans="1:4" ht="38.25" x14ac:dyDescent="0.2">
      <c r="A73" s="39" t="s">
        <v>39</v>
      </c>
      <c r="B73" s="27" t="s">
        <v>145</v>
      </c>
      <c r="C73" s="41" t="s">
        <v>487</v>
      </c>
      <c r="D73" s="41" t="s">
        <v>737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104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>
        <v>7.6</v>
      </c>
    </row>
    <row r="82" spans="1:4" ht="25.5" x14ac:dyDescent="0.2">
      <c r="A82" s="39"/>
      <c r="B82" s="28" t="s">
        <v>665</v>
      </c>
      <c r="C82" s="41"/>
      <c r="D82" s="89" t="s">
        <v>354</v>
      </c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9"/>
    </row>
    <row r="85" spans="1:4" x14ac:dyDescent="0.2">
      <c r="A85" s="175" t="s">
        <v>271</v>
      </c>
      <c r="B85" s="175"/>
      <c r="C85" s="175"/>
      <c r="D85" s="175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  <row r="90" spans="1:4" x14ac:dyDescent="0.2">
      <c r="A90" s="99" t="s">
        <v>36</v>
      </c>
      <c r="B90" s="100" t="s">
        <v>55</v>
      </c>
      <c r="C90" s="101" t="s">
        <v>487</v>
      </c>
      <c r="D90" s="102" t="s">
        <v>336</v>
      </c>
    </row>
    <row r="91" spans="1:4" x14ac:dyDescent="0.2">
      <c r="A91" s="22" t="s">
        <v>547</v>
      </c>
      <c r="B91" s="35" t="s">
        <v>56</v>
      </c>
      <c r="C91" s="24" t="s">
        <v>487</v>
      </c>
      <c r="D91" s="24"/>
    </row>
    <row r="92" spans="1:4" x14ac:dyDescent="0.2">
      <c r="A92" s="22" t="s">
        <v>37</v>
      </c>
      <c r="B92" s="43" t="s">
        <v>655</v>
      </c>
      <c r="C92" s="24" t="s">
        <v>487</v>
      </c>
      <c r="D92" s="89" t="s">
        <v>738</v>
      </c>
    </row>
    <row r="93" spans="1:4" x14ac:dyDescent="0.2">
      <c r="A93" s="22" t="s">
        <v>38</v>
      </c>
      <c r="B93" s="43" t="s">
        <v>57</v>
      </c>
      <c r="C93" s="24" t="s">
        <v>522</v>
      </c>
      <c r="D93" s="105">
        <v>4.8099999999999996</v>
      </c>
    </row>
    <row r="94" spans="1:4" ht="25.5" x14ac:dyDescent="0.2">
      <c r="A94" s="39" t="s">
        <v>39</v>
      </c>
      <c r="B94" s="27" t="s">
        <v>145</v>
      </c>
      <c r="C94" s="41" t="s">
        <v>487</v>
      </c>
      <c r="D94" s="41" t="s">
        <v>739</v>
      </c>
    </row>
    <row r="95" spans="1:4" ht="25.5" x14ac:dyDescent="0.2">
      <c r="A95" s="39"/>
      <c r="B95" s="28" t="s">
        <v>98</v>
      </c>
      <c r="C95" s="41"/>
      <c r="D95" s="41"/>
    </row>
    <row r="96" spans="1:4" ht="25.5" x14ac:dyDescent="0.2">
      <c r="A96" s="39" t="s">
        <v>40</v>
      </c>
      <c r="B96" s="44" t="s">
        <v>59</v>
      </c>
      <c r="C96" s="41" t="s">
        <v>487</v>
      </c>
      <c r="D96" s="41"/>
    </row>
    <row r="97" spans="1:4" x14ac:dyDescent="0.2">
      <c r="A97" s="39"/>
      <c r="B97" s="48" t="s">
        <v>95</v>
      </c>
      <c r="C97" s="41"/>
      <c r="D97" s="41"/>
    </row>
    <row r="98" spans="1:4" ht="38.25" x14ac:dyDescent="0.2">
      <c r="A98" s="39" t="s">
        <v>41</v>
      </c>
      <c r="B98" s="44" t="s">
        <v>60</v>
      </c>
      <c r="C98" s="41" t="s">
        <v>487</v>
      </c>
      <c r="D98" s="41"/>
    </row>
    <row r="99" spans="1:4" x14ac:dyDescent="0.2">
      <c r="A99" s="39"/>
      <c r="B99" s="48" t="s">
        <v>99</v>
      </c>
      <c r="C99" s="41"/>
      <c r="D99" s="41"/>
    </row>
    <row r="100" spans="1:4" x14ac:dyDescent="0.2">
      <c r="A100" s="39"/>
      <c r="B100" s="48" t="s">
        <v>100</v>
      </c>
      <c r="C100" s="41"/>
      <c r="D100" s="41"/>
    </row>
    <row r="101" spans="1:4" x14ac:dyDescent="0.2">
      <c r="A101" s="39" t="s">
        <v>42</v>
      </c>
      <c r="B101" s="27" t="s">
        <v>61</v>
      </c>
      <c r="C101" s="41" t="s">
        <v>487</v>
      </c>
      <c r="D101" s="104">
        <v>42552</v>
      </c>
    </row>
    <row r="102" spans="1:4" ht="25.5" x14ac:dyDescent="0.2">
      <c r="A102" s="39" t="s">
        <v>43</v>
      </c>
      <c r="B102" s="27" t="s">
        <v>269</v>
      </c>
      <c r="C102" s="41" t="s">
        <v>487</v>
      </c>
      <c r="D102" s="41"/>
    </row>
    <row r="103" spans="1:4" ht="25.5" x14ac:dyDescent="0.2">
      <c r="A103" s="39"/>
      <c r="B103" s="28" t="s">
        <v>665</v>
      </c>
      <c r="C103" s="41"/>
      <c r="D103" s="89"/>
    </row>
    <row r="104" spans="1:4" ht="25.5" x14ac:dyDescent="0.2">
      <c r="A104" s="39" t="s">
        <v>44</v>
      </c>
      <c r="B104" s="27" t="s">
        <v>270</v>
      </c>
      <c r="C104" s="41" t="s">
        <v>487</v>
      </c>
      <c r="D104" s="41"/>
    </row>
    <row r="105" spans="1:4" ht="25.5" x14ac:dyDescent="0.2">
      <c r="A105" s="39"/>
      <c r="B105" s="28" t="s">
        <v>665</v>
      </c>
      <c r="C105" s="41"/>
      <c r="D105" s="89"/>
    </row>
    <row r="106" spans="1:4" x14ac:dyDescent="0.2">
      <c r="A106" s="175" t="s">
        <v>271</v>
      </c>
      <c r="B106" s="175"/>
      <c r="C106" s="175"/>
      <c r="D106" s="175"/>
    </row>
    <row r="107" spans="1:4" x14ac:dyDescent="0.2">
      <c r="A107" s="39" t="s">
        <v>590</v>
      </c>
      <c r="B107" s="44" t="s">
        <v>160</v>
      </c>
      <c r="C107" s="44"/>
      <c r="D107" s="44"/>
    </row>
    <row r="108" spans="1:4" x14ac:dyDescent="0.2">
      <c r="A108" s="39"/>
      <c r="B108" s="48" t="s">
        <v>99</v>
      </c>
      <c r="C108" s="41"/>
      <c r="D108" s="41"/>
    </row>
    <row r="109" spans="1:4" x14ac:dyDescent="0.2">
      <c r="A109" s="39"/>
      <c r="B109" s="48" t="s">
        <v>100</v>
      </c>
      <c r="C109" s="41"/>
      <c r="D109" s="41"/>
    </row>
  </sheetData>
  <mergeCells count="5">
    <mergeCell ref="A22:D22"/>
    <mergeCell ref="A43:D43"/>
    <mergeCell ref="A64:D64"/>
    <mergeCell ref="A85:D85"/>
    <mergeCell ref="A106:D106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8" t="s">
        <v>275</v>
      </c>
      <c r="B9" s="158"/>
      <c r="C9" s="158"/>
      <c r="D9" s="158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6" t="s">
        <v>69</v>
      </c>
      <c r="B6" s="176"/>
      <c r="C6" s="176"/>
      <c r="D6" s="176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14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tabSelected="1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G58" sqref="G58"/>
    </sheetView>
  </sheetViews>
  <sheetFormatPr defaultRowHeight="12.75" x14ac:dyDescent="0.2"/>
  <cols>
    <col min="1" max="1" width="9.85546875" customWidth="1"/>
    <col min="2" max="2" width="45.7109375" customWidth="1"/>
    <col min="3" max="3" width="12.28515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834</v>
      </c>
    </row>
    <row r="3" spans="1:5" x14ac:dyDescent="0.2">
      <c r="B3" s="94" t="s">
        <v>742</v>
      </c>
    </row>
    <row r="4" spans="1:5" ht="15.75" x14ac:dyDescent="0.25">
      <c r="A4" s="34" t="s">
        <v>482</v>
      </c>
      <c r="B4" s="45" t="s">
        <v>483</v>
      </c>
      <c r="C4" s="45" t="s">
        <v>484</v>
      </c>
      <c r="D4" s="108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33"/>
    </row>
    <row r="6" spans="1:5" x14ac:dyDescent="0.2">
      <c r="A6" s="91" t="s">
        <v>36</v>
      </c>
      <c r="B6" s="38" t="s">
        <v>78</v>
      </c>
      <c r="C6" s="33" t="s">
        <v>487</v>
      </c>
      <c r="D6" s="33" t="s">
        <v>835</v>
      </c>
      <c r="E6" s="11"/>
    </row>
    <row r="7" spans="1:5" x14ac:dyDescent="0.2">
      <c r="A7" s="91" t="s">
        <v>547</v>
      </c>
      <c r="B7" s="38" t="s">
        <v>79</v>
      </c>
      <c r="C7" s="33" t="s">
        <v>487</v>
      </c>
      <c r="D7" s="33" t="s">
        <v>836</v>
      </c>
      <c r="E7" s="11"/>
    </row>
    <row r="8" spans="1:5" ht="30" customHeight="1" x14ac:dyDescent="0.2">
      <c r="A8" s="166" t="s">
        <v>278</v>
      </c>
      <c r="B8" s="166"/>
      <c r="C8" s="166"/>
      <c r="D8" s="166"/>
    </row>
    <row r="9" spans="1:5" ht="25.5" x14ac:dyDescent="0.2">
      <c r="A9" s="91" t="s">
        <v>37</v>
      </c>
      <c r="B9" s="43" t="s">
        <v>80</v>
      </c>
      <c r="C9" s="33" t="s">
        <v>522</v>
      </c>
      <c r="D9" s="95">
        <f>D11</f>
        <v>0</v>
      </c>
    </row>
    <row r="10" spans="1:5" x14ac:dyDescent="0.2">
      <c r="A10" s="91" t="s">
        <v>38</v>
      </c>
      <c r="B10" s="92" t="s">
        <v>730</v>
      </c>
      <c r="C10" s="33" t="s">
        <v>522</v>
      </c>
      <c r="D10" s="97"/>
      <c r="E10" s="11"/>
    </row>
    <row r="11" spans="1:5" x14ac:dyDescent="0.2">
      <c r="A11" s="91" t="s">
        <v>39</v>
      </c>
      <c r="B11" s="92" t="s">
        <v>731</v>
      </c>
      <c r="C11" s="33" t="s">
        <v>522</v>
      </c>
      <c r="D11" s="149">
        <v>0</v>
      </c>
      <c r="E11" s="11"/>
    </row>
    <row r="12" spans="1:5" ht="25.5" x14ac:dyDescent="0.2">
      <c r="A12" s="91" t="s">
        <v>40</v>
      </c>
      <c r="B12" s="43" t="s">
        <v>279</v>
      </c>
      <c r="C12" s="33" t="s">
        <v>522</v>
      </c>
      <c r="D12" s="95">
        <f>SUM(D13:D15)</f>
        <v>136093</v>
      </c>
    </row>
    <row r="13" spans="1:5" x14ac:dyDescent="0.2">
      <c r="A13" s="91" t="s">
        <v>41</v>
      </c>
      <c r="B13" s="92" t="s">
        <v>722</v>
      </c>
      <c r="C13" s="33" t="s">
        <v>522</v>
      </c>
      <c r="D13" s="96">
        <v>71392.149999999994</v>
      </c>
    </row>
    <row r="14" spans="1:5" x14ac:dyDescent="0.2">
      <c r="A14" s="91" t="s">
        <v>42</v>
      </c>
      <c r="B14" s="92" t="s">
        <v>723</v>
      </c>
      <c r="C14" s="33" t="s">
        <v>522</v>
      </c>
      <c r="D14" s="96">
        <v>27285.98</v>
      </c>
    </row>
    <row r="15" spans="1:5" x14ac:dyDescent="0.2">
      <c r="A15" s="91" t="s">
        <v>43</v>
      </c>
      <c r="B15" s="92" t="s">
        <v>724</v>
      </c>
      <c r="C15" s="33" t="s">
        <v>522</v>
      </c>
      <c r="D15" s="96">
        <v>37414.870000000003</v>
      </c>
    </row>
    <row r="16" spans="1:5" x14ac:dyDescent="0.2">
      <c r="A16" s="91" t="s">
        <v>44</v>
      </c>
      <c r="B16" s="43" t="s">
        <v>81</v>
      </c>
      <c r="C16" s="33" t="s">
        <v>522</v>
      </c>
      <c r="D16" s="95">
        <f>D17</f>
        <v>119114.54</v>
      </c>
    </row>
    <row r="17" spans="1:10" x14ac:dyDescent="0.2">
      <c r="A17" s="91" t="s">
        <v>590</v>
      </c>
      <c r="B17" s="92" t="s">
        <v>725</v>
      </c>
      <c r="C17" s="33" t="s">
        <v>522</v>
      </c>
      <c r="D17" s="107">
        <v>119114.54</v>
      </c>
    </row>
    <row r="18" spans="1:10" x14ac:dyDescent="0.2">
      <c r="A18" s="91" t="s">
        <v>591</v>
      </c>
      <c r="B18" s="92" t="s">
        <v>726</v>
      </c>
      <c r="C18" s="33" t="s">
        <v>522</v>
      </c>
      <c r="D18" s="97"/>
    </row>
    <row r="19" spans="1:10" x14ac:dyDescent="0.2">
      <c r="A19" s="91" t="s">
        <v>592</v>
      </c>
      <c r="B19" s="92" t="s">
        <v>727</v>
      </c>
      <c r="C19" s="33" t="s">
        <v>522</v>
      </c>
      <c r="D19" s="97"/>
    </row>
    <row r="20" spans="1:10" ht="25.5" x14ac:dyDescent="0.2">
      <c r="A20" s="91" t="s">
        <v>593</v>
      </c>
      <c r="B20" s="92" t="s">
        <v>728</v>
      </c>
      <c r="C20" s="33" t="s">
        <v>522</v>
      </c>
      <c r="D20" s="98"/>
    </row>
    <row r="21" spans="1:10" x14ac:dyDescent="0.2">
      <c r="A21" s="91" t="s">
        <v>594</v>
      </c>
      <c r="B21" s="92" t="s">
        <v>729</v>
      </c>
      <c r="C21" s="33" t="s">
        <v>522</v>
      </c>
      <c r="D21" s="97"/>
    </row>
    <row r="22" spans="1:10" x14ac:dyDescent="0.2">
      <c r="A22" s="91" t="s">
        <v>595</v>
      </c>
      <c r="B22" s="43" t="s">
        <v>82</v>
      </c>
      <c r="C22" s="33" t="s">
        <v>522</v>
      </c>
      <c r="D22" s="97"/>
      <c r="E22" s="11"/>
    </row>
    <row r="23" spans="1:10" ht="25.5" x14ac:dyDescent="0.2">
      <c r="A23" s="91" t="s">
        <v>596</v>
      </c>
      <c r="B23" s="43" t="s">
        <v>83</v>
      </c>
      <c r="C23" s="33" t="s">
        <v>522</v>
      </c>
      <c r="D23" s="95">
        <f>D25</f>
        <v>16978.460000000006</v>
      </c>
      <c r="F23" s="137"/>
      <c r="G23" s="137"/>
      <c r="H23" s="138"/>
      <c r="I23" s="137"/>
      <c r="J23" s="137"/>
    </row>
    <row r="24" spans="1:10" x14ac:dyDescent="0.2">
      <c r="A24" s="91" t="s">
        <v>597</v>
      </c>
      <c r="B24" s="92" t="s">
        <v>730</v>
      </c>
      <c r="C24" s="33" t="s">
        <v>522</v>
      </c>
      <c r="D24" s="97"/>
      <c r="F24" s="139"/>
      <c r="G24" s="140"/>
      <c r="H24" s="138"/>
      <c r="I24" s="141"/>
      <c r="J24" s="140"/>
    </row>
    <row r="25" spans="1:10" x14ac:dyDescent="0.2">
      <c r="A25" s="91" t="s">
        <v>598</v>
      </c>
      <c r="B25" s="92" t="s">
        <v>731</v>
      </c>
      <c r="C25" s="33" t="s">
        <v>522</v>
      </c>
      <c r="D25" s="96">
        <f>D9+D12-D16</f>
        <v>16978.460000000006</v>
      </c>
      <c r="F25" s="139"/>
      <c r="G25" s="140"/>
      <c r="H25" s="138"/>
      <c r="I25" s="139"/>
      <c r="J25" s="140"/>
    </row>
    <row r="26" spans="1:10" ht="26.25" customHeight="1" x14ac:dyDescent="0.2">
      <c r="A26" s="166" t="s">
        <v>280</v>
      </c>
      <c r="B26" s="166"/>
      <c r="C26" s="166"/>
      <c r="D26" s="166"/>
      <c r="F26" s="139"/>
      <c r="G26" s="140"/>
      <c r="H26" s="138"/>
      <c r="I26" s="139"/>
      <c r="J26" s="140"/>
    </row>
    <row r="27" spans="1:10" x14ac:dyDescent="0.2">
      <c r="A27" s="91" t="s">
        <v>599</v>
      </c>
      <c r="B27" s="43" t="s">
        <v>281</v>
      </c>
      <c r="C27" s="33" t="s">
        <v>487</v>
      </c>
      <c r="D27" s="33"/>
      <c r="F27" s="139"/>
      <c r="G27" s="140"/>
      <c r="H27" s="138"/>
      <c r="I27" s="139"/>
      <c r="J27" s="140"/>
    </row>
    <row r="28" spans="1:10" ht="38.25" x14ac:dyDescent="0.2">
      <c r="A28" s="115" t="s">
        <v>746</v>
      </c>
      <c r="B28" s="116" t="s">
        <v>747</v>
      </c>
      <c r="C28" s="117" t="s">
        <v>522</v>
      </c>
      <c r="D28" s="148">
        <f>(327.29*12)+24081.95</f>
        <v>28009.43</v>
      </c>
      <c r="F28" s="139"/>
      <c r="G28" s="140"/>
      <c r="H28" s="138"/>
      <c r="I28" s="139"/>
      <c r="J28" s="140"/>
    </row>
    <row r="29" spans="1:10" ht="38.25" x14ac:dyDescent="0.2">
      <c r="A29" s="118" t="s">
        <v>748</v>
      </c>
      <c r="B29" s="119" t="s">
        <v>749</v>
      </c>
      <c r="C29" s="120" t="s">
        <v>522</v>
      </c>
      <c r="D29" s="121">
        <f>H29</f>
        <v>0</v>
      </c>
      <c r="F29" s="139"/>
      <c r="G29" s="140"/>
      <c r="H29" s="138"/>
      <c r="I29" s="139"/>
      <c r="J29" s="140"/>
    </row>
    <row r="30" spans="1:10" ht="51" x14ac:dyDescent="0.2">
      <c r="A30" s="118" t="s">
        <v>750</v>
      </c>
      <c r="B30" s="122" t="s">
        <v>751</v>
      </c>
      <c r="C30" s="123" t="s">
        <v>522</v>
      </c>
      <c r="D30" s="124">
        <f>SUM(D32:D35)</f>
        <v>0</v>
      </c>
      <c r="F30" s="139"/>
      <c r="G30" s="140"/>
      <c r="H30" s="138"/>
      <c r="I30" s="139"/>
      <c r="J30" s="140"/>
    </row>
    <row r="31" spans="1:10" x14ac:dyDescent="0.2">
      <c r="A31" s="118" t="s">
        <v>752</v>
      </c>
      <c r="B31" s="167" t="s">
        <v>753</v>
      </c>
      <c r="C31" s="168"/>
      <c r="D31" s="169"/>
      <c r="F31" s="139"/>
      <c r="G31" s="140"/>
      <c r="H31" s="138"/>
      <c r="I31" s="139"/>
      <c r="J31" s="140"/>
    </row>
    <row r="32" spans="1:10" ht="25.5" x14ac:dyDescent="0.2">
      <c r="A32" s="118" t="s">
        <v>754</v>
      </c>
      <c r="B32" s="119" t="s">
        <v>755</v>
      </c>
      <c r="C32" s="120" t="s">
        <v>756</v>
      </c>
      <c r="D32" s="121">
        <f t="shared" ref="D32:D34" si="0">(0)*1.2</f>
        <v>0</v>
      </c>
      <c r="F32" s="139"/>
      <c r="G32" s="140"/>
      <c r="H32" s="138"/>
      <c r="I32" s="139"/>
      <c r="J32" s="140"/>
    </row>
    <row r="33" spans="1:10" ht="25.5" x14ac:dyDescent="0.2">
      <c r="A33" s="118" t="s">
        <v>754</v>
      </c>
      <c r="B33" s="119" t="s">
        <v>818</v>
      </c>
      <c r="C33" s="120" t="s">
        <v>757</v>
      </c>
      <c r="D33" s="121">
        <f t="shared" si="0"/>
        <v>0</v>
      </c>
      <c r="F33" s="139"/>
      <c r="G33" s="140"/>
      <c r="H33" s="138"/>
      <c r="I33" s="139"/>
      <c r="J33" s="140"/>
    </row>
    <row r="34" spans="1:10" ht="25.5" x14ac:dyDescent="0.2">
      <c r="A34" s="118" t="s">
        <v>758</v>
      </c>
      <c r="B34" s="119" t="s">
        <v>759</v>
      </c>
      <c r="C34" s="120" t="s">
        <v>820</v>
      </c>
      <c r="D34" s="121">
        <f t="shared" si="0"/>
        <v>0</v>
      </c>
      <c r="F34" s="139"/>
      <c r="G34" s="140"/>
      <c r="H34" s="138"/>
      <c r="I34" s="139"/>
      <c r="J34" s="140"/>
    </row>
    <row r="35" spans="1:10" ht="12.75" customHeight="1" x14ac:dyDescent="0.2">
      <c r="A35" s="118" t="s">
        <v>760</v>
      </c>
      <c r="B35" s="119" t="s">
        <v>761</v>
      </c>
      <c r="C35" s="120" t="s">
        <v>817</v>
      </c>
      <c r="D35" s="121">
        <f t="shared" ref="D35" si="1">(0)*1.2</f>
        <v>0</v>
      </c>
      <c r="F35" s="139"/>
      <c r="G35" s="140"/>
      <c r="H35" s="138"/>
      <c r="I35" s="139"/>
      <c r="J35" s="140"/>
    </row>
    <row r="36" spans="1:10" ht="25.5" x14ac:dyDescent="0.2">
      <c r="A36" s="118" t="s">
        <v>762</v>
      </c>
      <c r="B36" s="122" t="s">
        <v>763</v>
      </c>
      <c r="C36" s="123" t="s">
        <v>522</v>
      </c>
      <c r="D36" s="124">
        <f>SUM(D38:D51)</f>
        <v>29935.64</v>
      </c>
      <c r="F36" s="139"/>
      <c r="G36" s="140"/>
      <c r="H36" s="138"/>
      <c r="I36" s="139"/>
      <c r="J36" s="140"/>
    </row>
    <row r="37" spans="1:10" x14ac:dyDescent="0.2">
      <c r="A37" s="118"/>
      <c r="B37" s="167" t="s">
        <v>753</v>
      </c>
      <c r="C37" s="168"/>
      <c r="D37" s="169"/>
      <c r="F37" s="139"/>
      <c r="G37" s="140"/>
      <c r="H37" s="138"/>
      <c r="I37" s="139"/>
      <c r="J37" s="140"/>
    </row>
    <row r="38" spans="1:10" x14ac:dyDescent="0.2">
      <c r="A38" s="163" t="s">
        <v>827</v>
      </c>
      <c r="B38" s="125" t="s">
        <v>850</v>
      </c>
      <c r="C38" s="120" t="s">
        <v>851</v>
      </c>
      <c r="D38" s="121">
        <v>1612.44</v>
      </c>
      <c r="F38" s="139"/>
      <c r="G38" s="140"/>
      <c r="H38" s="138"/>
      <c r="I38" s="139"/>
      <c r="J38" s="140"/>
    </row>
    <row r="39" spans="1:10" x14ac:dyDescent="0.2">
      <c r="A39" s="164"/>
      <c r="B39" s="119" t="s">
        <v>828</v>
      </c>
      <c r="C39" s="120"/>
      <c r="D39" s="121">
        <v>0</v>
      </c>
      <c r="F39" s="139"/>
      <c r="G39" s="140"/>
      <c r="H39" s="138"/>
      <c r="I39" s="139"/>
      <c r="J39" s="140"/>
    </row>
    <row r="40" spans="1:10" x14ac:dyDescent="0.2">
      <c r="A40" s="164"/>
      <c r="B40" s="119" t="s">
        <v>829</v>
      </c>
      <c r="C40" s="120"/>
      <c r="D40" s="121">
        <v>0</v>
      </c>
      <c r="F40" s="139"/>
      <c r="G40" s="140"/>
      <c r="H40" s="138"/>
      <c r="I40" s="139"/>
      <c r="J40" s="140"/>
    </row>
    <row r="41" spans="1:10" x14ac:dyDescent="0.2">
      <c r="A41" s="164"/>
      <c r="B41" s="154" t="s">
        <v>838</v>
      </c>
      <c r="C41" s="120" t="s">
        <v>839</v>
      </c>
      <c r="D41" s="121">
        <v>589.37</v>
      </c>
      <c r="F41" s="139"/>
      <c r="G41" s="140"/>
      <c r="H41" s="138"/>
      <c r="I41" s="139"/>
      <c r="J41" s="140"/>
    </row>
    <row r="42" spans="1:10" x14ac:dyDescent="0.2">
      <c r="A42" s="164"/>
      <c r="B42" s="119" t="s">
        <v>840</v>
      </c>
      <c r="C42" s="120" t="s">
        <v>817</v>
      </c>
      <c r="D42" s="121">
        <v>702.47</v>
      </c>
      <c r="F42" s="139"/>
      <c r="G42" s="140"/>
      <c r="H42" s="138"/>
      <c r="I42" s="139"/>
      <c r="J42" s="140"/>
    </row>
    <row r="43" spans="1:10" x14ac:dyDescent="0.2">
      <c r="A43" s="164"/>
      <c r="B43" s="154" t="s">
        <v>847</v>
      </c>
      <c r="C43" s="120" t="s">
        <v>848</v>
      </c>
      <c r="D43" s="121">
        <v>6487.71</v>
      </c>
      <c r="F43" s="139"/>
      <c r="G43" s="140"/>
      <c r="H43" s="138"/>
      <c r="I43" s="139"/>
      <c r="J43" s="140"/>
    </row>
    <row r="44" spans="1:10" x14ac:dyDescent="0.2">
      <c r="A44" s="165"/>
      <c r="B44" s="154" t="s">
        <v>849</v>
      </c>
      <c r="C44" s="120" t="s">
        <v>844</v>
      </c>
      <c r="D44" s="121">
        <v>2235.31</v>
      </c>
      <c r="F44" s="139"/>
      <c r="G44" s="140"/>
      <c r="H44" s="138"/>
      <c r="I44" s="139"/>
      <c r="J44" s="140"/>
    </row>
    <row r="45" spans="1:10" x14ac:dyDescent="0.2">
      <c r="A45" s="163" t="s">
        <v>754</v>
      </c>
      <c r="B45" s="125" t="s">
        <v>810</v>
      </c>
      <c r="C45" s="120"/>
      <c r="D45" s="121">
        <v>0</v>
      </c>
      <c r="F45" s="139"/>
      <c r="G45" s="140"/>
      <c r="H45" s="138"/>
      <c r="I45" s="139"/>
      <c r="J45" s="140"/>
    </row>
    <row r="46" spans="1:10" x14ac:dyDescent="0.2">
      <c r="A46" s="164"/>
      <c r="B46" s="119" t="s">
        <v>811</v>
      </c>
      <c r="C46" s="120" t="s">
        <v>817</v>
      </c>
      <c r="D46" s="121">
        <v>1106.8599999999999</v>
      </c>
      <c r="F46" s="139"/>
      <c r="G46" s="140"/>
      <c r="H46" s="138"/>
      <c r="I46" s="139"/>
      <c r="J46" s="140"/>
    </row>
    <row r="47" spans="1:10" x14ac:dyDescent="0.2">
      <c r="A47" s="152"/>
      <c r="B47" s="119" t="s">
        <v>855</v>
      </c>
      <c r="C47" s="120"/>
      <c r="D47" s="121"/>
      <c r="F47" s="139"/>
      <c r="G47" s="140"/>
      <c r="H47" s="138"/>
      <c r="I47" s="139"/>
      <c r="J47" s="140"/>
    </row>
    <row r="48" spans="1:10" x14ac:dyDescent="0.2">
      <c r="A48" s="163" t="s">
        <v>760</v>
      </c>
      <c r="B48" s="119" t="s">
        <v>871</v>
      </c>
      <c r="C48" s="120" t="s">
        <v>817</v>
      </c>
      <c r="D48" s="121">
        <v>1545.1</v>
      </c>
      <c r="F48" s="139"/>
      <c r="G48" s="140"/>
      <c r="H48" s="138"/>
      <c r="I48" s="139"/>
      <c r="J48" s="140"/>
    </row>
    <row r="49" spans="1:10" x14ac:dyDescent="0.2">
      <c r="A49" s="164"/>
      <c r="B49" s="119" t="s">
        <v>825</v>
      </c>
      <c r="C49" s="120"/>
      <c r="D49" s="121">
        <v>0</v>
      </c>
      <c r="F49" s="139"/>
      <c r="G49" s="140"/>
      <c r="H49" s="138"/>
      <c r="I49" s="139"/>
      <c r="J49" s="140"/>
    </row>
    <row r="50" spans="1:10" x14ac:dyDescent="0.2">
      <c r="A50" s="165"/>
      <c r="B50" s="119" t="s">
        <v>845</v>
      </c>
      <c r="C50" s="120" t="s">
        <v>846</v>
      </c>
      <c r="D50" s="121">
        <v>15656.38</v>
      </c>
      <c r="F50" s="139"/>
      <c r="G50" s="140"/>
      <c r="H50" s="138"/>
      <c r="I50" s="139"/>
      <c r="J50" s="140"/>
    </row>
    <row r="51" spans="1:10" ht="25.5" x14ac:dyDescent="0.2">
      <c r="A51" s="118" t="s">
        <v>764</v>
      </c>
      <c r="B51" s="119" t="s">
        <v>765</v>
      </c>
      <c r="C51" s="120"/>
      <c r="D51" s="121">
        <v>0</v>
      </c>
      <c r="F51" s="139"/>
      <c r="G51" s="140"/>
      <c r="H51" s="138"/>
      <c r="I51" s="139"/>
      <c r="J51" s="140"/>
    </row>
    <row r="52" spans="1:10" x14ac:dyDescent="0.2">
      <c r="A52" s="118" t="s">
        <v>766</v>
      </c>
      <c r="B52" s="122" t="s">
        <v>819</v>
      </c>
      <c r="C52" s="128" t="s">
        <v>522</v>
      </c>
      <c r="D52" s="124">
        <f>SUM(D54:D65)</f>
        <v>5040.5</v>
      </c>
      <c r="F52" s="139"/>
      <c r="G52" s="140"/>
      <c r="H52" s="138"/>
      <c r="I52" s="139"/>
      <c r="J52" s="140"/>
    </row>
    <row r="53" spans="1:10" x14ac:dyDescent="0.2">
      <c r="A53" s="118"/>
      <c r="B53" s="167" t="s">
        <v>753</v>
      </c>
      <c r="C53" s="168"/>
      <c r="D53" s="169"/>
      <c r="F53" s="139"/>
      <c r="G53" s="140"/>
      <c r="H53" s="138"/>
      <c r="I53" s="139"/>
      <c r="J53" s="140"/>
    </row>
    <row r="54" spans="1:10" x14ac:dyDescent="0.2">
      <c r="A54" s="118"/>
      <c r="B54" s="129" t="s">
        <v>767</v>
      </c>
      <c r="C54" s="127"/>
      <c r="D54" s="121">
        <f t="shared" ref="D54:D65" si="2">(0)*1.2</f>
        <v>0</v>
      </c>
      <c r="F54" s="139"/>
      <c r="G54" s="140"/>
      <c r="H54" s="138"/>
      <c r="I54" s="139"/>
      <c r="J54" s="140"/>
    </row>
    <row r="55" spans="1:10" x14ac:dyDescent="0.2">
      <c r="A55" s="118"/>
      <c r="B55" s="126" t="s">
        <v>768</v>
      </c>
      <c r="C55" s="127" t="s">
        <v>824</v>
      </c>
      <c r="D55" s="121">
        <f t="shared" si="2"/>
        <v>0</v>
      </c>
      <c r="F55" s="139"/>
      <c r="G55" s="140"/>
      <c r="H55" s="138"/>
      <c r="I55" s="139"/>
      <c r="J55" s="140"/>
    </row>
    <row r="56" spans="1:10" x14ac:dyDescent="0.2">
      <c r="A56" s="118"/>
      <c r="B56" s="126" t="s">
        <v>769</v>
      </c>
      <c r="C56" s="127" t="s">
        <v>833</v>
      </c>
      <c r="D56" s="121">
        <v>959.99</v>
      </c>
      <c r="F56" s="139"/>
      <c r="G56" s="140"/>
      <c r="H56" s="138"/>
      <c r="I56" s="139"/>
      <c r="J56" s="140"/>
    </row>
    <row r="57" spans="1:10" x14ac:dyDescent="0.2">
      <c r="A57" s="118"/>
      <c r="B57" s="130" t="s">
        <v>843</v>
      </c>
      <c r="C57" s="127" t="s">
        <v>844</v>
      </c>
      <c r="D57" s="121">
        <v>478.39</v>
      </c>
      <c r="F57" s="139"/>
      <c r="G57" s="140"/>
      <c r="H57" s="138"/>
      <c r="I57" s="139"/>
      <c r="J57" s="140"/>
    </row>
    <row r="58" spans="1:10" x14ac:dyDescent="0.2">
      <c r="A58" s="118"/>
      <c r="B58" s="126" t="s">
        <v>770</v>
      </c>
      <c r="C58" s="127"/>
      <c r="D58" s="121">
        <f t="shared" si="2"/>
        <v>0</v>
      </c>
      <c r="F58" s="139"/>
      <c r="G58" s="140"/>
      <c r="H58" s="138"/>
      <c r="I58" s="139"/>
      <c r="J58" s="140"/>
    </row>
    <row r="59" spans="1:10" ht="12" customHeight="1" x14ac:dyDescent="0.2">
      <c r="A59" s="118"/>
      <c r="B59" s="126" t="s">
        <v>826</v>
      </c>
      <c r="C59" s="127"/>
      <c r="D59" s="121">
        <f t="shared" si="2"/>
        <v>0</v>
      </c>
      <c r="F59" s="139"/>
      <c r="G59" s="140"/>
      <c r="H59" s="138"/>
      <c r="I59" s="139"/>
      <c r="J59" s="140"/>
    </row>
    <row r="60" spans="1:10" x14ac:dyDescent="0.2">
      <c r="A60" s="118"/>
      <c r="B60" s="129" t="s">
        <v>816</v>
      </c>
      <c r="C60" s="127"/>
      <c r="D60" s="121">
        <f t="shared" si="2"/>
        <v>0</v>
      </c>
      <c r="F60" s="139"/>
      <c r="G60" s="140"/>
      <c r="H60" s="138"/>
      <c r="I60" s="139"/>
      <c r="J60" s="140"/>
    </row>
    <row r="61" spans="1:10" x14ac:dyDescent="0.2">
      <c r="A61" s="118"/>
      <c r="B61" s="129" t="s">
        <v>852</v>
      </c>
      <c r="C61" s="127" t="s">
        <v>817</v>
      </c>
      <c r="D61" s="121">
        <v>1127.28</v>
      </c>
      <c r="F61" s="139"/>
      <c r="G61" s="140"/>
      <c r="H61" s="138"/>
      <c r="I61" s="139"/>
      <c r="J61" s="140"/>
    </row>
    <row r="62" spans="1:10" x14ac:dyDescent="0.2">
      <c r="A62" s="118"/>
      <c r="B62" s="129" t="s">
        <v>771</v>
      </c>
      <c r="C62" s="127"/>
      <c r="D62" s="121">
        <f t="shared" si="2"/>
        <v>0</v>
      </c>
      <c r="F62" s="139"/>
      <c r="G62" s="140"/>
      <c r="H62" s="138"/>
      <c r="I62" s="139"/>
      <c r="J62" s="140"/>
    </row>
    <row r="63" spans="1:10" x14ac:dyDescent="0.2">
      <c r="A63" s="118"/>
      <c r="B63" s="131" t="s">
        <v>772</v>
      </c>
      <c r="C63" s="127"/>
      <c r="D63" s="121">
        <f t="shared" si="2"/>
        <v>0</v>
      </c>
      <c r="F63" s="139"/>
      <c r="G63" s="140"/>
      <c r="H63" s="138"/>
      <c r="I63" s="139"/>
      <c r="J63" s="140"/>
    </row>
    <row r="64" spans="1:10" x14ac:dyDescent="0.2">
      <c r="A64" s="118"/>
      <c r="B64" s="131" t="s">
        <v>823</v>
      </c>
      <c r="C64" s="127" t="s">
        <v>853</v>
      </c>
      <c r="D64" s="121">
        <v>2474.84</v>
      </c>
      <c r="F64" s="139"/>
      <c r="G64" s="140"/>
      <c r="H64" s="138"/>
      <c r="I64" s="139"/>
      <c r="J64" s="140"/>
    </row>
    <row r="65" spans="1:10" x14ac:dyDescent="0.2">
      <c r="A65" s="118"/>
      <c r="B65" s="132" t="s">
        <v>822</v>
      </c>
      <c r="C65" s="127"/>
      <c r="D65" s="121">
        <f t="shared" si="2"/>
        <v>0</v>
      </c>
      <c r="F65" s="139"/>
      <c r="G65" s="140"/>
      <c r="H65" s="138"/>
      <c r="I65" s="139"/>
      <c r="J65" s="140"/>
    </row>
    <row r="66" spans="1:10" x14ac:dyDescent="0.2">
      <c r="A66" s="118" t="s">
        <v>773</v>
      </c>
      <c r="B66" s="122" t="s">
        <v>774</v>
      </c>
      <c r="C66" s="128" t="s">
        <v>522</v>
      </c>
      <c r="D66" s="124">
        <f>SUM(D68:D71)</f>
        <v>10756.3</v>
      </c>
      <c r="F66" s="139"/>
      <c r="G66" s="140"/>
      <c r="H66" s="138"/>
      <c r="I66" s="139"/>
      <c r="J66" s="140"/>
    </row>
    <row r="67" spans="1:10" x14ac:dyDescent="0.2">
      <c r="A67" s="118"/>
      <c r="B67" s="167" t="s">
        <v>753</v>
      </c>
      <c r="C67" s="168"/>
      <c r="D67" s="169"/>
      <c r="F67" s="139"/>
      <c r="G67" s="140"/>
      <c r="H67" s="138"/>
      <c r="I67" s="139"/>
      <c r="J67" s="140"/>
    </row>
    <row r="68" spans="1:10" x14ac:dyDescent="0.2">
      <c r="A68" s="118"/>
      <c r="B68" s="119" t="s">
        <v>775</v>
      </c>
      <c r="C68" s="133"/>
      <c r="D68" s="121">
        <v>2330.66</v>
      </c>
      <c r="F68" s="139"/>
      <c r="G68" s="140"/>
      <c r="H68" s="138"/>
      <c r="I68" s="139"/>
      <c r="J68" s="140"/>
    </row>
    <row r="69" spans="1:10" x14ac:dyDescent="0.2">
      <c r="A69" s="118"/>
      <c r="B69" s="119" t="s">
        <v>854</v>
      </c>
      <c r="C69" s="133"/>
      <c r="D69" s="121">
        <v>8425.64</v>
      </c>
      <c r="F69" s="139"/>
      <c r="G69" s="140"/>
      <c r="H69" s="138"/>
      <c r="I69" s="139"/>
      <c r="J69" s="140"/>
    </row>
    <row r="70" spans="1:10" x14ac:dyDescent="0.2">
      <c r="A70" s="118"/>
      <c r="B70" s="119" t="s">
        <v>830</v>
      </c>
      <c r="C70" s="133"/>
      <c r="D70" s="121">
        <f t="shared" ref="D70:D71" si="3">(0)*1.2</f>
        <v>0</v>
      </c>
      <c r="F70" s="139"/>
      <c r="G70" s="140"/>
      <c r="H70" s="138"/>
      <c r="I70" s="139"/>
      <c r="J70" s="140"/>
    </row>
    <row r="71" spans="1:10" x14ac:dyDescent="0.2">
      <c r="A71" s="118"/>
      <c r="B71" s="119" t="s">
        <v>776</v>
      </c>
      <c r="C71" s="133"/>
      <c r="D71" s="121">
        <f t="shared" si="3"/>
        <v>0</v>
      </c>
      <c r="F71" s="139"/>
      <c r="G71" s="140"/>
      <c r="H71" s="138"/>
      <c r="I71" s="139"/>
      <c r="J71" s="140"/>
    </row>
    <row r="72" spans="1:10" x14ac:dyDescent="0.2">
      <c r="A72" s="118" t="s">
        <v>778</v>
      </c>
      <c r="B72" s="122" t="s">
        <v>779</v>
      </c>
      <c r="C72" s="128" t="s">
        <v>522</v>
      </c>
      <c r="D72" s="124">
        <f>SUM(D74:D77)</f>
        <v>0</v>
      </c>
      <c r="F72" s="139"/>
      <c r="G72" s="140"/>
      <c r="H72" s="138"/>
      <c r="I72" s="139"/>
      <c r="J72" s="140"/>
    </row>
    <row r="73" spans="1:10" x14ac:dyDescent="0.2">
      <c r="A73" s="118"/>
      <c r="B73" s="167" t="s">
        <v>753</v>
      </c>
      <c r="C73" s="168"/>
      <c r="D73" s="169"/>
      <c r="F73" s="139"/>
      <c r="G73" s="140"/>
      <c r="H73" s="138"/>
      <c r="I73" s="139"/>
      <c r="J73" s="140"/>
    </row>
    <row r="74" spans="1:10" ht="25.5" x14ac:dyDescent="0.2">
      <c r="A74" s="118"/>
      <c r="B74" s="131" t="s">
        <v>832</v>
      </c>
      <c r="C74" s="133"/>
      <c r="D74" s="121">
        <v>0</v>
      </c>
      <c r="F74" s="139"/>
      <c r="G74" s="140"/>
      <c r="H74" s="138"/>
      <c r="I74" s="139"/>
      <c r="J74" s="140"/>
    </row>
    <row r="75" spans="1:10" x14ac:dyDescent="0.2">
      <c r="A75" s="118"/>
      <c r="B75" s="131" t="s">
        <v>780</v>
      </c>
      <c r="C75" s="133"/>
      <c r="D75" s="121">
        <f t="shared" ref="D75" si="4">(0)*1.2</f>
        <v>0</v>
      </c>
      <c r="F75" s="139"/>
      <c r="G75" s="140"/>
      <c r="H75" s="138"/>
      <c r="I75" s="139"/>
      <c r="J75" s="140"/>
    </row>
    <row r="76" spans="1:10" x14ac:dyDescent="0.2">
      <c r="A76" s="118"/>
      <c r="B76" s="119" t="s">
        <v>777</v>
      </c>
      <c r="C76" s="133"/>
      <c r="D76" s="121">
        <v>0</v>
      </c>
      <c r="F76" s="139"/>
      <c r="G76" s="140"/>
      <c r="H76" s="138"/>
      <c r="I76" s="139"/>
      <c r="J76" s="140"/>
    </row>
    <row r="77" spans="1:10" x14ac:dyDescent="0.2">
      <c r="A77" s="118"/>
      <c r="B77" s="119" t="s">
        <v>812</v>
      </c>
      <c r="C77" s="133" t="s">
        <v>522</v>
      </c>
      <c r="D77" s="121">
        <f t="shared" ref="D77" si="5">(0)*1.2</f>
        <v>0</v>
      </c>
      <c r="F77" s="139"/>
      <c r="G77" s="140"/>
      <c r="H77" s="138"/>
      <c r="I77" s="139"/>
      <c r="J77" s="140"/>
    </row>
    <row r="78" spans="1:10" x14ac:dyDescent="0.2">
      <c r="A78" s="118" t="s">
        <v>781</v>
      </c>
      <c r="B78" s="122" t="s">
        <v>782</v>
      </c>
      <c r="C78" s="128" t="s">
        <v>522</v>
      </c>
      <c r="D78" s="124">
        <f>SUM(D80:D80)</f>
        <v>0</v>
      </c>
      <c r="F78" s="139"/>
      <c r="G78" s="140"/>
      <c r="H78" s="138"/>
      <c r="I78" s="139"/>
      <c r="J78" s="140"/>
    </row>
    <row r="79" spans="1:10" x14ac:dyDescent="0.2">
      <c r="A79" s="118"/>
      <c r="B79" s="167" t="s">
        <v>753</v>
      </c>
      <c r="C79" s="168"/>
      <c r="D79" s="169"/>
      <c r="F79" s="139"/>
      <c r="G79" s="140"/>
      <c r="H79" s="138"/>
      <c r="I79" s="139"/>
      <c r="J79" s="140"/>
    </row>
    <row r="80" spans="1:10" x14ac:dyDescent="0.2">
      <c r="A80" s="118"/>
      <c r="B80" s="125" t="s">
        <v>783</v>
      </c>
      <c r="C80" s="132"/>
      <c r="D80" s="121">
        <f>(0)*1.2</f>
        <v>0</v>
      </c>
      <c r="F80" s="139"/>
      <c r="G80" s="140"/>
      <c r="H80" s="138"/>
      <c r="I80" s="139"/>
      <c r="J80" s="140"/>
    </row>
    <row r="81" spans="1:10" ht="25.5" x14ac:dyDescent="0.2">
      <c r="A81" s="118" t="s">
        <v>784</v>
      </c>
      <c r="B81" s="122" t="s">
        <v>785</v>
      </c>
      <c r="C81" s="128" t="s">
        <v>522</v>
      </c>
      <c r="D81" s="124">
        <f>SUM(D82:D82)</f>
        <v>13236.2</v>
      </c>
      <c r="F81" s="139"/>
      <c r="G81" s="140"/>
      <c r="H81" s="138"/>
      <c r="I81" s="139"/>
      <c r="J81" s="140"/>
    </row>
    <row r="82" spans="1:10" x14ac:dyDescent="0.2">
      <c r="A82" s="118"/>
      <c r="B82" s="119" t="s">
        <v>786</v>
      </c>
      <c r="C82" s="133" t="s">
        <v>522</v>
      </c>
      <c r="D82" s="121">
        <v>13236.2</v>
      </c>
      <c r="F82" s="139"/>
      <c r="G82" s="140"/>
      <c r="H82" s="138"/>
      <c r="I82" s="139"/>
      <c r="J82" s="140"/>
    </row>
    <row r="83" spans="1:10" x14ac:dyDescent="0.2">
      <c r="A83" s="118"/>
      <c r="B83" s="119" t="s">
        <v>841</v>
      </c>
      <c r="C83" s="133" t="s">
        <v>842</v>
      </c>
      <c r="D83" s="121">
        <v>24818.91</v>
      </c>
      <c r="F83" s="139"/>
      <c r="G83" s="140"/>
      <c r="H83" s="138"/>
      <c r="I83" s="139"/>
      <c r="J83" s="140"/>
    </row>
    <row r="84" spans="1:10" ht="17.25" customHeight="1" x14ac:dyDescent="0.2">
      <c r="A84" s="118" t="s">
        <v>787</v>
      </c>
      <c r="B84" s="122" t="s">
        <v>788</v>
      </c>
      <c r="C84" s="128" t="s">
        <v>522</v>
      </c>
      <c r="D84" s="124">
        <f>SUM(D86:D87)</f>
        <v>0</v>
      </c>
      <c r="F84" s="139"/>
      <c r="G84" s="140"/>
      <c r="H84" s="138"/>
      <c r="I84" s="139"/>
      <c r="J84" s="140"/>
    </row>
    <row r="85" spans="1:10" x14ac:dyDescent="0.2">
      <c r="A85" s="118"/>
      <c r="B85" s="167" t="s">
        <v>753</v>
      </c>
      <c r="C85" s="168"/>
      <c r="D85" s="169"/>
      <c r="F85" s="139"/>
      <c r="G85" s="140"/>
      <c r="H85" s="138"/>
      <c r="I85" s="139"/>
      <c r="J85" s="140"/>
    </row>
    <row r="86" spans="1:10" x14ac:dyDescent="0.2">
      <c r="A86" s="118"/>
      <c r="B86" s="144" t="s">
        <v>815</v>
      </c>
      <c r="C86" s="127"/>
      <c r="D86" s="134"/>
      <c r="F86" s="139"/>
      <c r="G86" s="140"/>
      <c r="H86" s="138"/>
      <c r="I86" s="139"/>
      <c r="J86" s="140"/>
    </row>
    <row r="87" spans="1:10" x14ac:dyDescent="0.2">
      <c r="A87" s="118"/>
      <c r="B87" s="125" t="s">
        <v>831</v>
      </c>
      <c r="C87" s="120"/>
      <c r="D87" s="134"/>
      <c r="F87" s="139"/>
      <c r="G87" s="140"/>
      <c r="H87" s="138"/>
      <c r="I87" s="139"/>
      <c r="J87" s="140"/>
    </row>
    <row r="88" spans="1:10" ht="25.5" x14ac:dyDescent="0.2">
      <c r="A88" s="118" t="s">
        <v>789</v>
      </c>
      <c r="B88" s="119" t="s">
        <v>813</v>
      </c>
      <c r="C88" s="133" t="s">
        <v>522</v>
      </c>
      <c r="D88" s="146">
        <f>(1160.04+2272.37)*6+5477.87</f>
        <v>26072.329999999998</v>
      </c>
      <c r="F88" s="139"/>
      <c r="G88" s="140"/>
      <c r="H88" s="138"/>
      <c r="I88" s="139"/>
      <c r="J88" s="140"/>
    </row>
    <row r="89" spans="1:10" x14ac:dyDescent="0.2">
      <c r="A89" s="118" t="s">
        <v>808</v>
      </c>
      <c r="B89" s="119" t="s">
        <v>809</v>
      </c>
      <c r="C89" s="133" t="s">
        <v>522</v>
      </c>
      <c r="D89" s="146">
        <v>0</v>
      </c>
      <c r="F89" s="139"/>
      <c r="G89" s="140"/>
      <c r="H89" s="138"/>
      <c r="I89" s="139"/>
      <c r="J89" s="140"/>
    </row>
    <row r="90" spans="1:10" ht="25.5" x14ac:dyDescent="0.2">
      <c r="A90" s="118" t="s">
        <v>790</v>
      </c>
      <c r="B90" s="119" t="s">
        <v>791</v>
      </c>
      <c r="C90" s="133" t="s">
        <v>522</v>
      </c>
      <c r="D90" s="146">
        <v>0</v>
      </c>
      <c r="F90" s="139"/>
      <c r="G90" s="140"/>
      <c r="H90" s="138"/>
      <c r="I90" s="139"/>
      <c r="J90" s="140"/>
    </row>
    <row r="91" spans="1:10" ht="25.5" x14ac:dyDescent="0.2">
      <c r="A91" s="118" t="s">
        <v>792</v>
      </c>
      <c r="B91" s="119" t="s">
        <v>793</v>
      </c>
      <c r="C91" s="133" t="s">
        <v>522</v>
      </c>
      <c r="D91" s="146">
        <v>0</v>
      </c>
      <c r="F91" s="139"/>
      <c r="G91" s="140"/>
      <c r="H91" s="138"/>
      <c r="I91" s="139"/>
      <c r="J91" s="140"/>
    </row>
    <row r="92" spans="1:10" ht="25.5" x14ac:dyDescent="0.2">
      <c r="A92" s="118" t="s">
        <v>794</v>
      </c>
      <c r="B92" s="119" t="s">
        <v>795</v>
      </c>
      <c r="C92" s="133" t="s">
        <v>522</v>
      </c>
      <c r="D92" s="146">
        <v>3014.55</v>
      </c>
      <c r="E92" s="143"/>
      <c r="F92" s="139"/>
      <c r="G92" s="140"/>
      <c r="H92" s="138"/>
      <c r="I92" s="139"/>
      <c r="J92" s="140"/>
    </row>
    <row r="93" spans="1:10" ht="25.5" x14ac:dyDescent="0.2">
      <c r="A93" s="118" t="s">
        <v>796</v>
      </c>
      <c r="B93" s="119" t="s">
        <v>797</v>
      </c>
      <c r="C93" s="133" t="s">
        <v>522</v>
      </c>
      <c r="D93" s="147">
        <v>1111.08</v>
      </c>
      <c r="F93" s="139"/>
      <c r="G93" s="140"/>
      <c r="H93" s="138"/>
      <c r="I93" s="139"/>
      <c r="J93" s="140"/>
    </row>
    <row r="94" spans="1:10" ht="25.5" x14ac:dyDescent="0.2">
      <c r="A94" s="118" t="s">
        <v>798</v>
      </c>
      <c r="B94" s="119" t="s">
        <v>799</v>
      </c>
      <c r="C94" s="133" t="s">
        <v>522</v>
      </c>
      <c r="D94" s="135">
        <f>1134.22*6</f>
        <v>6805.32</v>
      </c>
      <c r="F94" s="139"/>
      <c r="G94" s="140"/>
      <c r="H94" s="138"/>
      <c r="I94" s="139"/>
      <c r="J94" s="140"/>
    </row>
    <row r="95" spans="1:10" ht="15" customHeight="1" x14ac:dyDescent="0.2">
      <c r="A95" s="118" t="s">
        <v>800</v>
      </c>
      <c r="B95" s="119" t="s">
        <v>801</v>
      </c>
      <c r="C95" s="133" t="s">
        <v>522</v>
      </c>
      <c r="D95" s="135">
        <v>0</v>
      </c>
      <c r="F95" s="139"/>
      <c r="G95" s="140"/>
      <c r="H95" s="138"/>
      <c r="I95" s="139"/>
      <c r="J95" s="140"/>
    </row>
    <row r="96" spans="1:10" ht="38.25" x14ac:dyDescent="0.2">
      <c r="A96" s="118" t="s">
        <v>802</v>
      </c>
      <c r="B96" s="119" t="s">
        <v>803</v>
      </c>
      <c r="C96" s="133" t="s">
        <v>522</v>
      </c>
      <c r="D96" s="135">
        <v>0</v>
      </c>
      <c r="F96" s="139"/>
      <c r="G96" s="140"/>
      <c r="H96" s="138"/>
      <c r="I96" s="139"/>
      <c r="J96" s="140"/>
    </row>
    <row r="97" spans="1:10" ht="51" x14ac:dyDescent="0.2">
      <c r="A97" s="118" t="s">
        <v>804</v>
      </c>
      <c r="B97" s="119" t="s">
        <v>805</v>
      </c>
      <c r="C97" s="120" t="s">
        <v>522</v>
      </c>
      <c r="D97" s="136">
        <f>(1576.18+1817.34)*6</f>
        <v>20361.12</v>
      </c>
      <c r="F97" s="139"/>
      <c r="G97" s="140"/>
      <c r="H97" s="138"/>
      <c r="I97" s="139"/>
      <c r="J97" s="140"/>
    </row>
    <row r="98" spans="1:10" ht="25.5" x14ac:dyDescent="0.2">
      <c r="A98" s="118"/>
      <c r="B98" s="151" t="s">
        <v>837</v>
      </c>
      <c r="C98" s="153" t="s">
        <v>821</v>
      </c>
      <c r="D98" s="146">
        <f>(526.78)*1.2</f>
        <v>632.13599999999997</v>
      </c>
      <c r="F98" s="139"/>
      <c r="G98" s="140"/>
      <c r="H98" s="138"/>
      <c r="I98" s="139"/>
      <c r="J98" s="140"/>
    </row>
    <row r="99" spans="1:10" ht="20.100000000000001" customHeight="1" x14ac:dyDescent="0.2">
      <c r="A99" s="118" t="s">
        <v>806</v>
      </c>
      <c r="B99" s="122" t="s">
        <v>807</v>
      </c>
      <c r="C99" s="128" t="s">
        <v>522</v>
      </c>
      <c r="D99" s="136">
        <f>D28+D29+D30+D36+D52+D66+D72+D78+D81+D84+D88+D89+D90+D91+D92+D93+D94+D95+D96+D97+D98</f>
        <v>144974.606</v>
      </c>
      <c r="F99" s="139"/>
      <c r="G99" s="140"/>
      <c r="H99" s="138"/>
      <c r="I99" s="139"/>
      <c r="J99" s="140"/>
    </row>
    <row r="100" spans="1:10" x14ac:dyDescent="0.2">
      <c r="A100" s="166" t="s">
        <v>282</v>
      </c>
      <c r="B100" s="166"/>
      <c r="C100" s="166"/>
      <c r="D100" s="166"/>
      <c r="F100" s="139"/>
      <c r="G100" s="140"/>
      <c r="H100" s="138"/>
      <c r="I100" s="139"/>
      <c r="J100" s="140"/>
    </row>
    <row r="101" spans="1:10" ht="14.25" customHeight="1" x14ac:dyDescent="0.2">
      <c r="A101" s="91" t="s">
        <v>602</v>
      </c>
      <c r="B101" s="43" t="s">
        <v>283</v>
      </c>
      <c r="C101" s="33" t="s">
        <v>508</v>
      </c>
      <c r="D101" s="33"/>
      <c r="F101" s="139"/>
      <c r="G101" s="140"/>
      <c r="H101" s="138"/>
      <c r="I101" s="139"/>
      <c r="J101" s="140"/>
    </row>
    <row r="102" spans="1:10" ht="12.75" customHeight="1" x14ac:dyDescent="0.2">
      <c r="A102" s="91" t="s">
        <v>603</v>
      </c>
      <c r="B102" s="43" t="s">
        <v>284</v>
      </c>
      <c r="C102" s="33" t="s">
        <v>508</v>
      </c>
      <c r="D102" s="33"/>
      <c r="F102" s="139"/>
      <c r="G102" s="140"/>
      <c r="H102" s="138"/>
      <c r="I102" s="141"/>
      <c r="J102" s="140"/>
    </row>
    <row r="103" spans="1:10" ht="25.5" x14ac:dyDescent="0.2">
      <c r="A103" s="91" t="s">
        <v>604</v>
      </c>
      <c r="B103" s="43" t="s">
        <v>285</v>
      </c>
      <c r="C103" s="33" t="s">
        <v>508</v>
      </c>
      <c r="D103" s="33"/>
      <c r="F103" s="139"/>
      <c r="G103" s="140"/>
      <c r="H103" s="138"/>
      <c r="I103" s="141"/>
      <c r="J103" s="140"/>
    </row>
    <row r="104" spans="1:10" x14ac:dyDescent="0.2">
      <c r="A104" s="91" t="s">
        <v>605</v>
      </c>
      <c r="B104" s="43" t="s">
        <v>286</v>
      </c>
      <c r="C104" s="33" t="s">
        <v>522</v>
      </c>
      <c r="D104" s="33"/>
      <c r="F104" s="139"/>
      <c r="G104" s="140"/>
      <c r="H104" s="138"/>
      <c r="I104" s="139"/>
      <c r="J104" s="140"/>
    </row>
    <row r="105" spans="1:10" x14ac:dyDescent="0.2">
      <c r="A105" s="166" t="s">
        <v>84</v>
      </c>
      <c r="B105" s="166"/>
      <c r="C105" s="166"/>
      <c r="D105" s="166"/>
      <c r="F105" s="139"/>
      <c r="G105" s="140"/>
      <c r="H105" s="138"/>
      <c r="I105" s="139"/>
      <c r="J105" s="140"/>
    </row>
    <row r="106" spans="1:10" ht="25.5" x14ac:dyDescent="0.2">
      <c r="A106" s="91" t="s">
        <v>606</v>
      </c>
      <c r="B106" s="43" t="s">
        <v>85</v>
      </c>
      <c r="C106" s="33" t="s">
        <v>522</v>
      </c>
      <c r="D106" s="106">
        <f>D108</f>
        <v>0</v>
      </c>
      <c r="F106" s="139"/>
      <c r="G106" s="140"/>
      <c r="H106" s="138"/>
      <c r="I106" s="139"/>
      <c r="J106" s="140"/>
    </row>
    <row r="107" spans="1:10" x14ac:dyDescent="0.2">
      <c r="A107" s="91" t="s">
        <v>607</v>
      </c>
      <c r="B107" s="92" t="s">
        <v>732</v>
      </c>
      <c r="C107" s="33" t="s">
        <v>522</v>
      </c>
      <c r="D107" s="33"/>
      <c r="F107" s="139"/>
      <c r="G107" s="140"/>
      <c r="H107" s="138"/>
      <c r="I107" s="139"/>
      <c r="J107" s="140"/>
    </row>
    <row r="108" spans="1:10" x14ac:dyDescent="0.2">
      <c r="A108" s="91" t="s">
        <v>608</v>
      </c>
      <c r="B108" s="92" t="s">
        <v>733</v>
      </c>
      <c r="C108" s="33" t="s">
        <v>522</v>
      </c>
      <c r="D108" s="150">
        <v>0</v>
      </c>
      <c r="F108" s="139"/>
      <c r="G108" s="140"/>
      <c r="H108" s="138"/>
      <c r="I108" s="139"/>
      <c r="J108" s="140"/>
    </row>
    <row r="109" spans="1:10" ht="25.5" x14ac:dyDescent="0.2">
      <c r="A109" s="91" t="s">
        <v>609</v>
      </c>
      <c r="B109" s="43" t="s">
        <v>86</v>
      </c>
      <c r="C109" s="33" t="s">
        <v>522</v>
      </c>
      <c r="D109" s="106">
        <f>D110+D111+D106</f>
        <v>16978.460000000006</v>
      </c>
      <c r="F109" s="139"/>
      <c r="G109" s="140"/>
      <c r="H109" s="138"/>
      <c r="I109" s="139"/>
      <c r="J109" s="140"/>
    </row>
    <row r="110" spans="1:10" x14ac:dyDescent="0.2">
      <c r="A110" s="91" t="s">
        <v>610</v>
      </c>
      <c r="B110" s="92" t="s">
        <v>732</v>
      </c>
      <c r="C110" s="33" t="s">
        <v>522</v>
      </c>
      <c r="D110" s="93"/>
      <c r="F110" s="139"/>
      <c r="G110" s="140"/>
      <c r="H110" s="138"/>
      <c r="I110" s="139"/>
      <c r="J110" s="140"/>
    </row>
    <row r="111" spans="1:10" x14ac:dyDescent="0.2">
      <c r="A111" s="91" t="s">
        <v>611</v>
      </c>
      <c r="B111" s="92" t="s">
        <v>733</v>
      </c>
      <c r="C111" s="33" t="s">
        <v>522</v>
      </c>
      <c r="D111" s="93">
        <f>D25</f>
        <v>16978.460000000006</v>
      </c>
      <c r="F111" s="139"/>
      <c r="G111" s="140"/>
      <c r="H111" s="138"/>
      <c r="I111" s="139"/>
      <c r="J111" s="140"/>
    </row>
    <row r="112" spans="1:10" x14ac:dyDescent="0.2">
      <c r="A112" s="166" t="s">
        <v>287</v>
      </c>
      <c r="B112" s="166"/>
      <c r="C112" s="166"/>
      <c r="D112" s="166"/>
      <c r="F112" s="139"/>
      <c r="G112" s="140"/>
      <c r="H112" s="138"/>
      <c r="I112" s="139"/>
      <c r="J112" s="140"/>
    </row>
    <row r="113" spans="1:10" ht="14.25" customHeight="1" x14ac:dyDescent="0.2">
      <c r="A113" s="91" t="s">
        <v>673</v>
      </c>
      <c r="B113" s="85" t="s">
        <v>674</v>
      </c>
      <c r="C113" s="33" t="s">
        <v>487</v>
      </c>
      <c r="D113" s="33"/>
      <c r="E113" s="20"/>
      <c r="F113" s="139"/>
      <c r="G113" s="140"/>
      <c r="H113" s="138"/>
      <c r="I113" s="139"/>
      <c r="J113" s="140"/>
    </row>
    <row r="114" spans="1:10" x14ac:dyDescent="0.2">
      <c r="A114" s="91" t="s">
        <v>675</v>
      </c>
      <c r="B114" s="43" t="s">
        <v>655</v>
      </c>
      <c r="C114" s="33" t="s">
        <v>487</v>
      </c>
      <c r="D114" s="33" t="s">
        <v>347</v>
      </c>
      <c r="E114" s="20"/>
      <c r="F114" s="138"/>
      <c r="G114" s="138"/>
      <c r="H114" s="138"/>
      <c r="I114" s="139"/>
      <c r="J114" s="140"/>
    </row>
    <row r="115" spans="1:10" ht="14.25" x14ac:dyDescent="0.2">
      <c r="A115" s="91" t="s">
        <v>676</v>
      </c>
      <c r="B115" s="43" t="s">
        <v>87</v>
      </c>
      <c r="C115" s="33" t="s">
        <v>62</v>
      </c>
      <c r="D115" s="86">
        <v>0</v>
      </c>
      <c r="E115" s="16"/>
      <c r="F115" s="137"/>
      <c r="G115" s="137"/>
      <c r="H115" s="138"/>
      <c r="I115" s="139"/>
      <c r="J115" s="140"/>
    </row>
    <row r="116" spans="1:10" x14ac:dyDescent="0.2">
      <c r="A116" s="91" t="s">
        <v>677</v>
      </c>
      <c r="B116" s="43" t="s">
        <v>161</v>
      </c>
      <c r="C116" s="33" t="s">
        <v>522</v>
      </c>
      <c r="D116" s="87">
        <v>0</v>
      </c>
      <c r="E116" s="16"/>
      <c r="F116" s="139"/>
      <c r="G116" s="142"/>
      <c r="H116" s="138"/>
      <c r="I116" s="139"/>
      <c r="J116" s="140"/>
    </row>
    <row r="117" spans="1:10" x14ac:dyDescent="0.2">
      <c r="A117" s="91" t="s">
        <v>678</v>
      </c>
      <c r="B117" s="43" t="s">
        <v>288</v>
      </c>
      <c r="C117" s="33" t="s">
        <v>522</v>
      </c>
      <c r="D117" s="87">
        <v>0</v>
      </c>
      <c r="F117" s="139"/>
      <c r="G117" s="142"/>
      <c r="H117" s="138"/>
      <c r="I117" s="139"/>
      <c r="J117" s="140"/>
    </row>
    <row r="118" spans="1:10" ht="12.75" customHeight="1" x14ac:dyDescent="0.2">
      <c r="A118" s="91" t="s">
        <v>679</v>
      </c>
      <c r="B118" s="43" t="s">
        <v>289</v>
      </c>
      <c r="C118" s="33" t="s">
        <v>522</v>
      </c>
      <c r="D118" s="87">
        <f>D116-D117</f>
        <v>0</v>
      </c>
      <c r="E118" s="16"/>
      <c r="F118" s="139"/>
      <c r="G118" s="142"/>
      <c r="H118" s="138"/>
      <c r="I118" s="138"/>
      <c r="J118" s="138"/>
    </row>
    <row r="119" spans="1:10" ht="25.5" x14ac:dyDescent="0.2">
      <c r="A119" s="91" t="s">
        <v>680</v>
      </c>
      <c r="B119" s="43" t="s">
        <v>290</v>
      </c>
      <c r="C119" s="33" t="s">
        <v>522</v>
      </c>
      <c r="D119" s="87">
        <f>D116</f>
        <v>0</v>
      </c>
      <c r="F119" s="139"/>
      <c r="G119" s="142"/>
      <c r="H119" s="138"/>
      <c r="I119" s="138"/>
      <c r="J119" s="138"/>
    </row>
    <row r="120" spans="1:10" ht="25.5" x14ac:dyDescent="0.2">
      <c r="A120" s="91" t="s">
        <v>681</v>
      </c>
      <c r="B120" s="43" t="s">
        <v>291</v>
      </c>
      <c r="C120" s="33" t="s">
        <v>522</v>
      </c>
      <c r="D120" s="87">
        <f>D117</f>
        <v>0</v>
      </c>
      <c r="E120" s="88"/>
      <c r="F120" s="139"/>
      <c r="G120" s="142"/>
      <c r="H120" s="138"/>
      <c r="I120" s="138"/>
      <c r="J120" s="138"/>
    </row>
    <row r="121" spans="1:10" ht="25.5" x14ac:dyDescent="0.2">
      <c r="A121" s="91" t="s">
        <v>682</v>
      </c>
      <c r="B121" s="43" t="s">
        <v>292</v>
      </c>
      <c r="C121" s="33" t="s">
        <v>522</v>
      </c>
      <c r="D121" s="87">
        <f>D118</f>
        <v>0</v>
      </c>
      <c r="E121" s="11"/>
      <c r="F121" s="139"/>
      <c r="G121" s="140"/>
      <c r="H121" s="138"/>
      <c r="I121" s="138"/>
      <c r="J121" s="138"/>
    </row>
    <row r="122" spans="1:10" ht="25.5" x14ac:dyDescent="0.2">
      <c r="A122" s="91" t="s">
        <v>620</v>
      </c>
      <c r="B122" s="43" t="s">
        <v>293</v>
      </c>
      <c r="C122" s="33" t="s">
        <v>522</v>
      </c>
      <c r="D122" s="87"/>
      <c r="F122" s="138"/>
      <c r="G122" s="138"/>
      <c r="H122" s="138"/>
      <c r="I122" s="138"/>
      <c r="J122" s="138"/>
    </row>
    <row r="123" spans="1:10" ht="14.25" customHeight="1" x14ac:dyDescent="0.2">
      <c r="A123" s="91" t="s">
        <v>673</v>
      </c>
      <c r="B123" s="85" t="s">
        <v>683</v>
      </c>
      <c r="C123" s="33" t="s">
        <v>487</v>
      </c>
      <c r="D123" s="33"/>
      <c r="F123" s="138"/>
      <c r="G123" s="138"/>
      <c r="H123" s="138"/>
      <c r="I123" s="138"/>
      <c r="J123" s="138"/>
    </row>
    <row r="124" spans="1:10" x14ac:dyDescent="0.2">
      <c r="A124" s="91" t="s">
        <v>684</v>
      </c>
      <c r="B124" s="43" t="s">
        <v>655</v>
      </c>
      <c r="C124" s="33" t="s">
        <v>487</v>
      </c>
      <c r="D124" s="89" t="s">
        <v>346</v>
      </c>
      <c r="F124" s="138"/>
      <c r="G124" s="138"/>
      <c r="H124" s="138"/>
      <c r="I124" s="138"/>
      <c r="J124" s="138"/>
    </row>
    <row r="125" spans="1:10" x14ac:dyDescent="0.2">
      <c r="A125" s="91" t="s">
        <v>685</v>
      </c>
      <c r="B125" s="43" t="s">
        <v>87</v>
      </c>
      <c r="C125" s="33" t="s">
        <v>62</v>
      </c>
      <c r="D125" s="90">
        <f>D126/((181.63+195.81)/2)</f>
        <v>0</v>
      </c>
      <c r="F125" s="138"/>
      <c r="G125" s="138"/>
      <c r="H125" s="138"/>
      <c r="I125" s="138"/>
      <c r="J125" s="138"/>
    </row>
    <row r="126" spans="1:10" x14ac:dyDescent="0.2">
      <c r="A126" s="91" t="s">
        <v>686</v>
      </c>
      <c r="B126" s="43" t="s">
        <v>161</v>
      </c>
      <c r="C126" s="33" t="s">
        <v>522</v>
      </c>
      <c r="D126" s="87">
        <v>0</v>
      </c>
      <c r="F126" s="138"/>
      <c r="G126" s="138"/>
      <c r="H126" s="138"/>
      <c r="I126" s="138"/>
      <c r="J126" s="138"/>
    </row>
    <row r="127" spans="1:10" x14ac:dyDescent="0.2">
      <c r="A127" s="91" t="s">
        <v>687</v>
      </c>
      <c r="B127" s="43" t="s">
        <v>288</v>
      </c>
      <c r="C127" s="33" t="s">
        <v>522</v>
      </c>
      <c r="D127" s="87">
        <v>0</v>
      </c>
      <c r="F127" s="138"/>
      <c r="G127" s="138"/>
      <c r="H127" s="138"/>
      <c r="I127" s="138"/>
      <c r="J127" s="138"/>
    </row>
    <row r="128" spans="1:10" x14ac:dyDescent="0.2">
      <c r="A128" s="91" t="s">
        <v>688</v>
      </c>
      <c r="B128" s="43" t="s">
        <v>289</v>
      </c>
      <c r="C128" s="33" t="s">
        <v>522</v>
      </c>
      <c r="D128" s="87">
        <f>D126-D127</f>
        <v>0</v>
      </c>
      <c r="F128" s="138"/>
      <c r="G128" s="138"/>
      <c r="H128" s="138"/>
      <c r="I128" s="138"/>
      <c r="J128" s="138"/>
    </row>
    <row r="129" spans="1:10" ht="25.5" x14ac:dyDescent="0.2">
      <c r="A129" s="91" t="s">
        <v>689</v>
      </c>
      <c r="B129" s="43" t="s">
        <v>290</v>
      </c>
      <c r="C129" s="33" t="s">
        <v>522</v>
      </c>
      <c r="D129" s="87">
        <f>D126</f>
        <v>0</v>
      </c>
      <c r="F129" s="138"/>
      <c r="G129" s="138"/>
      <c r="H129" s="138"/>
      <c r="I129" s="138"/>
      <c r="J129" s="138"/>
    </row>
    <row r="130" spans="1:10" ht="25.5" x14ac:dyDescent="0.2">
      <c r="A130" s="91" t="s">
        <v>690</v>
      </c>
      <c r="B130" s="43" t="s">
        <v>291</v>
      </c>
      <c r="C130" s="33" t="s">
        <v>522</v>
      </c>
      <c r="D130" s="87">
        <f>D127</f>
        <v>0</v>
      </c>
      <c r="F130" s="138"/>
      <c r="G130" s="138"/>
      <c r="H130" s="138"/>
      <c r="I130" s="138"/>
      <c r="J130" s="138"/>
    </row>
    <row r="131" spans="1:10" ht="25.5" x14ac:dyDescent="0.2">
      <c r="A131" s="91" t="s">
        <v>691</v>
      </c>
      <c r="B131" s="43" t="s">
        <v>292</v>
      </c>
      <c r="C131" s="33" t="s">
        <v>522</v>
      </c>
      <c r="D131" s="87">
        <f>D128</f>
        <v>0</v>
      </c>
      <c r="F131" s="138"/>
      <c r="G131" s="138"/>
      <c r="H131" s="138"/>
      <c r="I131" s="138"/>
      <c r="J131" s="138"/>
    </row>
    <row r="132" spans="1:10" x14ac:dyDescent="0.2">
      <c r="A132" s="91" t="s">
        <v>692</v>
      </c>
      <c r="B132" s="85" t="s">
        <v>693</v>
      </c>
      <c r="C132" s="33" t="s">
        <v>487</v>
      </c>
      <c r="D132" s="33"/>
      <c r="F132" s="138"/>
      <c r="G132" s="138"/>
      <c r="H132" s="138"/>
      <c r="I132" s="138"/>
      <c r="J132" s="138"/>
    </row>
    <row r="133" spans="1:10" x14ac:dyDescent="0.2">
      <c r="A133" s="91" t="s">
        <v>694</v>
      </c>
      <c r="B133" s="43" t="s">
        <v>655</v>
      </c>
      <c r="C133" s="33" t="s">
        <v>487</v>
      </c>
      <c r="D133" s="89" t="s">
        <v>346</v>
      </c>
      <c r="F133" s="138"/>
      <c r="G133" s="138"/>
      <c r="H133" s="138"/>
      <c r="I133" s="138"/>
      <c r="J133" s="138"/>
    </row>
    <row r="134" spans="1:10" x14ac:dyDescent="0.2">
      <c r="A134" s="91" t="s">
        <v>695</v>
      </c>
      <c r="B134" s="43" t="s">
        <v>87</v>
      </c>
      <c r="C134" s="33" t="s">
        <v>62</v>
      </c>
      <c r="D134" s="90">
        <f>D135/((33.31*6+35.38*6)/12)</f>
        <v>0</v>
      </c>
      <c r="F134" s="138"/>
      <c r="G134" s="138"/>
      <c r="H134" s="138"/>
      <c r="I134" s="138"/>
      <c r="J134" s="138"/>
    </row>
    <row r="135" spans="1:10" x14ac:dyDescent="0.2">
      <c r="A135" s="91" t="s">
        <v>696</v>
      </c>
      <c r="B135" s="43" t="s">
        <v>161</v>
      </c>
      <c r="C135" s="33" t="s">
        <v>522</v>
      </c>
      <c r="D135" s="87">
        <v>0</v>
      </c>
      <c r="F135" s="138"/>
      <c r="G135" s="138"/>
      <c r="H135" s="138"/>
      <c r="I135" s="138"/>
      <c r="J135" s="138"/>
    </row>
    <row r="136" spans="1:10" x14ac:dyDescent="0.2">
      <c r="A136" s="91" t="s">
        <v>697</v>
      </c>
      <c r="B136" s="43" t="s">
        <v>288</v>
      </c>
      <c r="C136" s="33" t="s">
        <v>522</v>
      </c>
      <c r="D136" s="87">
        <v>0</v>
      </c>
      <c r="F136" s="138"/>
      <c r="G136" s="138"/>
      <c r="H136" s="138"/>
      <c r="I136" s="138"/>
      <c r="J136" s="138"/>
    </row>
    <row r="137" spans="1:10" x14ac:dyDescent="0.2">
      <c r="A137" s="91" t="s">
        <v>698</v>
      </c>
      <c r="B137" s="43" t="s">
        <v>289</v>
      </c>
      <c r="C137" s="33" t="s">
        <v>522</v>
      </c>
      <c r="D137" s="87">
        <f>D135-D136</f>
        <v>0</v>
      </c>
      <c r="F137" s="138"/>
      <c r="G137" s="138"/>
      <c r="H137" s="138"/>
      <c r="I137" s="138"/>
      <c r="J137" s="138"/>
    </row>
    <row r="138" spans="1:10" ht="25.5" x14ac:dyDescent="0.2">
      <c r="A138" s="91" t="s">
        <v>699</v>
      </c>
      <c r="B138" s="43" t="s">
        <v>290</v>
      </c>
      <c r="C138" s="33" t="s">
        <v>522</v>
      </c>
      <c r="D138" s="87">
        <f>D135</f>
        <v>0</v>
      </c>
      <c r="F138" s="138"/>
      <c r="G138" s="138"/>
      <c r="H138" s="138"/>
      <c r="I138" s="138"/>
      <c r="J138" s="138"/>
    </row>
    <row r="139" spans="1:10" ht="27" customHeight="1" x14ac:dyDescent="0.2">
      <c r="A139" s="91" t="s">
        <v>700</v>
      </c>
      <c r="B139" s="43" t="s">
        <v>291</v>
      </c>
      <c r="C139" s="33" t="s">
        <v>522</v>
      </c>
      <c r="D139" s="87">
        <f>D136</f>
        <v>0</v>
      </c>
      <c r="F139" s="138"/>
      <c r="G139" s="138"/>
      <c r="H139" s="138"/>
      <c r="I139" s="138"/>
      <c r="J139" s="138"/>
    </row>
    <row r="140" spans="1:10" ht="25.5" x14ac:dyDescent="0.2">
      <c r="A140" s="91" t="s">
        <v>701</v>
      </c>
      <c r="B140" s="43" t="s">
        <v>292</v>
      </c>
      <c r="C140" s="33" t="s">
        <v>522</v>
      </c>
      <c r="D140" s="87">
        <f>D137</f>
        <v>0</v>
      </c>
      <c r="F140" s="138"/>
      <c r="G140" s="138"/>
      <c r="H140" s="138"/>
      <c r="I140" s="138"/>
      <c r="J140" s="138"/>
    </row>
    <row r="141" spans="1:10" x14ac:dyDescent="0.2">
      <c r="A141" s="91" t="s">
        <v>702</v>
      </c>
      <c r="B141" s="85" t="s">
        <v>703</v>
      </c>
      <c r="C141" s="33" t="s">
        <v>487</v>
      </c>
      <c r="D141" s="89"/>
      <c r="F141" s="138"/>
      <c r="G141" s="138"/>
      <c r="H141" s="138"/>
      <c r="I141" s="138"/>
      <c r="J141" s="138"/>
    </row>
    <row r="142" spans="1:10" x14ac:dyDescent="0.2">
      <c r="A142" s="91" t="s">
        <v>704</v>
      </c>
      <c r="B142" s="43" t="s">
        <v>655</v>
      </c>
      <c r="C142" s="33" t="s">
        <v>487</v>
      </c>
      <c r="D142" s="89" t="s">
        <v>346</v>
      </c>
      <c r="F142" s="138"/>
      <c r="G142" s="138"/>
      <c r="H142" s="138"/>
      <c r="I142" s="138"/>
      <c r="J142" s="138"/>
    </row>
    <row r="143" spans="1:10" x14ac:dyDescent="0.2">
      <c r="A143" s="91" t="s">
        <v>705</v>
      </c>
      <c r="B143" s="43" t="s">
        <v>87</v>
      </c>
      <c r="C143" s="33" t="s">
        <v>62</v>
      </c>
      <c r="D143" s="90">
        <f>D144/((28.84*6+30.73*6)/12)</f>
        <v>0</v>
      </c>
      <c r="F143" s="138"/>
      <c r="G143" s="138"/>
      <c r="H143" s="138"/>
      <c r="I143" s="138"/>
      <c r="J143" s="138"/>
    </row>
    <row r="144" spans="1:10" x14ac:dyDescent="0.2">
      <c r="A144" s="91" t="s">
        <v>706</v>
      </c>
      <c r="B144" s="43" t="s">
        <v>161</v>
      </c>
      <c r="C144" s="33" t="s">
        <v>522</v>
      </c>
      <c r="D144" s="87">
        <v>0</v>
      </c>
      <c r="F144" s="138"/>
      <c r="G144" s="138"/>
      <c r="H144" s="138"/>
      <c r="I144" s="138"/>
      <c r="J144" s="138"/>
    </row>
    <row r="145" spans="1:10" x14ac:dyDescent="0.2">
      <c r="A145" s="91" t="s">
        <v>707</v>
      </c>
      <c r="B145" s="43" t="s">
        <v>288</v>
      </c>
      <c r="C145" s="33" t="s">
        <v>522</v>
      </c>
      <c r="D145" s="87">
        <v>0</v>
      </c>
      <c r="F145" s="138"/>
      <c r="G145" s="138"/>
      <c r="H145" s="138"/>
      <c r="I145" s="138"/>
      <c r="J145" s="138"/>
    </row>
    <row r="146" spans="1:10" x14ac:dyDescent="0.2">
      <c r="A146" s="91" t="s">
        <v>708</v>
      </c>
      <c r="B146" s="43" t="s">
        <v>289</v>
      </c>
      <c r="C146" s="33" t="s">
        <v>522</v>
      </c>
      <c r="D146" s="87">
        <f>D144-D145</f>
        <v>0</v>
      </c>
      <c r="F146" s="138"/>
      <c r="G146" s="138"/>
      <c r="H146" s="138"/>
      <c r="I146" s="138"/>
      <c r="J146" s="138"/>
    </row>
    <row r="147" spans="1:10" ht="25.5" x14ac:dyDescent="0.2">
      <c r="A147" s="91" t="s">
        <v>709</v>
      </c>
      <c r="B147" s="43" t="s">
        <v>290</v>
      </c>
      <c r="C147" s="33" t="s">
        <v>522</v>
      </c>
      <c r="D147" s="87">
        <f>D144</f>
        <v>0</v>
      </c>
      <c r="F147" s="138"/>
      <c r="G147" s="138"/>
      <c r="H147" s="138"/>
      <c r="I147" s="138"/>
      <c r="J147" s="138"/>
    </row>
    <row r="148" spans="1:10" ht="25.5" x14ac:dyDescent="0.2">
      <c r="A148" s="91" t="s">
        <v>710</v>
      </c>
      <c r="B148" s="43" t="s">
        <v>291</v>
      </c>
      <c r="C148" s="33" t="s">
        <v>522</v>
      </c>
      <c r="D148" s="87">
        <f>D145</f>
        <v>0</v>
      </c>
      <c r="F148" s="138"/>
      <c r="G148" s="138"/>
      <c r="H148" s="138"/>
      <c r="I148" s="138"/>
      <c r="J148" s="138"/>
    </row>
    <row r="149" spans="1:10" ht="25.5" x14ac:dyDescent="0.2">
      <c r="A149" s="91" t="s">
        <v>711</v>
      </c>
      <c r="B149" s="43" t="s">
        <v>292</v>
      </c>
      <c r="C149" s="33" t="s">
        <v>522</v>
      </c>
      <c r="D149" s="87">
        <f>D146</f>
        <v>0</v>
      </c>
      <c r="F149" s="138"/>
      <c r="G149" s="138"/>
      <c r="H149" s="138"/>
      <c r="I149" s="138"/>
      <c r="J149" s="138"/>
    </row>
    <row r="150" spans="1:10" x14ac:dyDescent="0.2">
      <c r="A150" s="91" t="s">
        <v>712</v>
      </c>
      <c r="B150" s="85" t="s">
        <v>713</v>
      </c>
      <c r="C150" s="33" t="s">
        <v>487</v>
      </c>
      <c r="D150" s="33"/>
    </row>
    <row r="151" spans="1:10" x14ac:dyDescent="0.2">
      <c r="A151" s="91" t="s">
        <v>714</v>
      </c>
      <c r="B151" s="43" t="s">
        <v>655</v>
      </c>
      <c r="C151" s="33" t="s">
        <v>487</v>
      </c>
      <c r="D151" s="89" t="s">
        <v>660</v>
      </c>
    </row>
    <row r="152" spans="1:10" x14ac:dyDescent="0.2">
      <c r="A152" s="91" t="s">
        <v>715</v>
      </c>
      <c r="B152" s="43" t="s">
        <v>87</v>
      </c>
      <c r="C152" s="33" t="s">
        <v>62</v>
      </c>
      <c r="D152" s="90">
        <f>D153/((4.81*6)/12)</f>
        <v>0</v>
      </c>
    </row>
    <row r="153" spans="1:10" x14ac:dyDescent="0.2">
      <c r="A153" s="91" t="s">
        <v>716</v>
      </c>
      <c r="B153" s="43" t="s">
        <v>161</v>
      </c>
      <c r="C153" s="33" t="s">
        <v>522</v>
      </c>
      <c r="D153" s="87">
        <v>0</v>
      </c>
    </row>
    <row r="154" spans="1:10" x14ac:dyDescent="0.2">
      <c r="A154" s="91" t="s">
        <v>717</v>
      </c>
      <c r="B154" s="43" t="s">
        <v>288</v>
      </c>
      <c r="C154" s="33" t="s">
        <v>522</v>
      </c>
      <c r="D154" s="87">
        <v>0</v>
      </c>
    </row>
    <row r="155" spans="1:10" x14ac:dyDescent="0.2">
      <c r="A155" s="91" t="s">
        <v>718</v>
      </c>
      <c r="B155" s="43" t="s">
        <v>289</v>
      </c>
      <c r="C155" s="33" t="s">
        <v>522</v>
      </c>
      <c r="D155" s="87">
        <f>D153-D154</f>
        <v>0</v>
      </c>
    </row>
    <row r="156" spans="1:10" ht="25.5" x14ac:dyDescent="0.2">
      <c r="A156" s="91" t="s">
        <v>719</v>
      </c>
      <c r="B156" s="43" t="s">
        <v>290</v>
      </c>
      <c r="C156" s="33" t="s">
        <v>522</v>
      </c>
      <c r="D156" s="87">
        <f>D153</f>
        <v>0</v>
      </c>
    </row>
    <row r="157" spans="1:10" ht="25.5" x14ac:dyDescent="0.2">
      <c r="A157" s="91" t="s">
        <v>720</v>
      </c>
      <c r="B157" s="43" t="s">
        <v>291</v>
      </c>
      <c r="C157" s="33" t="s">
        <v>522</v>
      </c>
      <c r="D157" s="87">
        <f>D154</f>
        <v>0</v>
      </c>
    </row>
    <row r="158" spans="1:10" ht="25.5" x14ac:dyDescent="0.2">
      <c r="A158" s="91" t="s">
        <v>721</v>
      </c>
      <c r="B158" s="43" t="s">
        <v>292</v>
      </c>
      <c r="C158" s="33" t="s">
        <v>522</v>
      </c>
      <c r="D158" s="87">
        <f>D155</f>
        <v>0</v>
      </c>
    </row>
    <row r="159" spans="1:10" x14ac:dyDescent="0.2">
      <c r="A159" s="166" t="s">
        <v>294</v>
      </c>
      <c r="B159" s="166"/>
      <c r="C159" s="166"/>
      <c r="D159" s="166"/>
    </row>
    <row r="160" spans="1:10" x14ac:dyDescent="0.2">
      <c r="A160" s="91" t="s">
        <v>622</v>
      </c>
      <c r="B160" s="43" t="s">
        <v>283</v>
      </c>
      <c r="C160" s="33" t="s">
        <v>508</v>
      </c>
      <c r="D160" s="33"/>
    </row>
    <row r="161" spans="1:4" x14ac:dyDescent="0.2">
      <c r="A161" s="91" t="s">
        <v>623</v>
      </c>
      <c r="B161" s="43" t="s">
        <v>284</v>
      </c>
      <c r="C161" s="33" t="s">
        <v>508</v>
      </c>
      <c r="D161" s="33"/>
    </row>
    <row r="162" spans="1:4" ht="25.5" x14ac:dyDescent="0.2">
      <c r="A162" s="91" t="s">
        <v>624</v>
      </c>
      <c r="B162" s="43" t="s">
        <v>285</v>
      </c>
      <c r="C162" s="33" t="s">
        <v>508</v>
      </c>
      <c r="D162" s="33"/>
    </row>
    <row r="163" spans="1:4" x14ac:dyDescent="0.2">
      <c r="A163" s="91" t="s">
        <v>625</v>
      </c>
      <c r="B163" s="43" t="s">
        <v>286</v>
      </c>
      <c r="C163" s="33" t="s">
        <v>522</v>
      </c>
      <c r="D163" s="87"/>
    </row>
    <row r="164" spans="1:4" x14ac:dyDescent="0.2">
      <c r="A164" s="166" t="s">
        <v>295</v>
      </c>
      <c r="B164" s="166"/>
      <c r="C164" s="166"/>
      <c r="D164" s="166"/>
    </row>
    <row r="165" spans="1:4" x14ac:dyDescent="0.2">
      <c r="A165" s="91" t="s">
        <v>626</v>
      </c>
      <c r="B165" s="43" t="s">
        <v>296</v>
      </c>
      <c r="C165" s="33" t="s">
        <v>508</v>
      </c>
      <c r="D165" s="33"/>
    </row>
    <row r="166" spans="1:4" x14ac:dyDescent="0.2">
      <c r="A166" s="22" t="s">
        <v>45</v>
      </c>
      <c r="B166" s="35" t="s">
        <v>297</v>
      </c>
      <c r="C166" s="24" t="s">
        <v>508</v>
      </c>
      <c r="D166" s="33"/>
    </row>
    <row r="167" spans="1:4" ht="25.5" x14ac:dyDescent="0.2">
      <c r="A167" s="22" t="s">
        <v>627</v>
      </c>
      <c r="B167" s="35" t="s">
        <v>298</v>
      </c>
      <c r="C167" s="24" t="s">
        <v>522</v>
      </c>
      <c r="D167" s="33"/>
    </row>
  </sheetData>
  <mergeCells count="17">
    <mergeCell ref="A38:A44"/>
    <mergeCell ref="A48:A50"/>
    <mergeCell ref="A159:D159"/>
    <mergeCell ref="A164:D164"/>
    <mergeCell ref="A8:D8"/>
    <mergeCell ref="A26:D26"/>
    <mergeCell ref="A100:D100"/>
    <mergeCell ref="A105:D105"/>
    <mergeCell ref="A112:D112"/>
    <mergeCell ref="B31:D31"/>
    <mergeCell ref="B37:D37"/>
    <mergeCell ref="B53:D53"/>
    <mergeCell ref="B67:D67"/>
    <mergeCell ref="B73:D73"/>
    <mergeCell ref="B79:D79"/>
    <mergeCell ref="B85:D85"/>
    <mergeCell ref="A45:A46"/>
  </mergeCells>
  <phoneticPr fontId="12" type="noConversion"/>
  <pageMargins left="0.74803149606299213" right="0.35433070866141736" top="0.39370078740157483" bottom="0.39370078740157483" header="0.31496062992125984" footer="0.31496062992125984"/>
  <pageSetup paperSize="9" fitToHeight="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71" t="s">
        <v>327</v>
      </c>
      <c r="C2" s="171"/>
      <c r="D2" s="171"/>
      <c r="E2" s="171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8" t="s">
        <v>519</v>
      </c>
      <c r="B8" s="158"/>
      <c r="C8" s="158"/>
      <c r="D8" s="158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1" t="s">
        <v>446</v>
      </c>
      <c r="F10" s="172"/>
      <c r="G10" s="172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1" t="s">
        <v>447</v>
      </c>
      <c r="F11" s="172"/>
      <c r="G11" s="172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1" t="s">
        <v>448</v>
      </c>
      <c r="F14" s="172"/>
      <c r="G14" s="172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70" t="s">
        <v>156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328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71" t="s">
        <v>257</v>
      </c>
      <c r="C2" s="171"/>
      <c r="D2" s="171"/>
      <c r="E2" s="171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1" t="s">
        <v>449</v>
      </c>
      <c r="F6" s="172"/>
      <c r="G6" s="172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1" t="s">
        <v>157</v>
      </c>
      <c r="F10" s="172"/>
      <c r="G10" s="172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1" t="s">
        <v>450</v>
      </c>
      <c r="F12" s="172"/>
      <c r="G12" s="172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1" t="s">
        <v>451</v>
      </c>
      <c r="F15" s="172"/>
      <c r="G15" s="172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73" t="s">
        <v>662</v>
      </c>
      <c r="C2" s="173"/>
      <c r="D2" s="173"/>
      <c r="E2" s="173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1" t="s">
        <v>158</v>
      </c>
      <c r="F6" s="162"/>
      <c r="G6" s="162"/>
      <c r="H6" s="162"/>
      <c r="I6" s="162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73" t="s">
        <v>141</v>
      </c>
      <c r="C11" s="173"/>
      <c r="D11" s="173"/>
      <c r="E11" s="173"/>
    </row>
    <row r="12" spans="1:9" ht="68.25" customHeight="1" x14ac:dyDescent="0.2">
      <c r="A12" s="30" t="s">
        <v>36</v>
      </c>
      <c r="B12" s="173" t="s">
        <v>142</v>
      </c>
      <c r="C12" s="173"/>
      <c r="D12" s="173"/>
      <c r="E12" s="173"/>
    </row>
    <row r="13" spans="1:9" ht="41.25" customHeight="1" x14ac:dyDescent="0.2">
      <c r="A13" s="30" t="s">
        <v>547</v>
      </c>
      <c r="B13" s="173" t="s">
        <v>143</v>
      </c>
      <c r="C13" s="173"/>
      <c r="D13" s="173"/>
      <c r="E13" s="173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1" t="s">
        <v>456</v>
      </c>
      <c r="F18" s="162"/>
      <c r="G18" s="162"/>
      <c r="H18" s="162"/>
      <c r="I18" s="162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1" t="s">
        <v>15</v>
      </c>
      <c r="F19" s="162"/>
      <c r="G19" s="162"/>
      <c r="H19" s="162"/>
      <c r="I19" s="162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73" t="s">
        <v>141</v>
      </c>
      <c r="C2" s="173"/>
      <c r="D2" s="173"/>
      <c r="E2" s="173"/>
    </row>
    <row r="3" spans="1:5" ht="40.5" customHeight="1" x14ac:dyDescent="0.2">
      <c r="A3" s="30" t="s">
        <v>36</v>
      </c>
      <c r="B3" s="173" t="s">
        <v>142</v>
      </c>
      <c r="C3" s="173"/>
      <c r="D3" s="173"/>
      <c r="E3" s="173"/>
    </row>
    <row r="4" spans="1:5" ht="41.25" customHeight="1" x14ac:dyDescent="0.2">
      <c r="A4" s="30" t="s">
        <v>547</v>
      </c>
      <c r="B4" s="173" t="s">
        <v>143</v>
      </c>
      <c r="C4" s="173"/>
      <c r="D4" s="173"/>
      <c r="E4" s="173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E47" sqref="E47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70" t="s">
        <v>262</v>
      </c>
      <c r="C2" s="170"/>
      <c r="D2" s="170"/>
      <c r="E2" s="170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6" t="s">
        <v>553</v>
      </c>
      <c r="B8" s="166"/>
      <c r="C8" s="166"/>
      <c r="D8" s="166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74" t="s">
        <v>555</v>
      </c>
      <c r="B15" s="174"/>
      <c r="C15" s="174"/>
      <c r="D15" s="174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6" t="s">
        <v>557</v>
      </c>
      <c r="B17" s="166"/>
      <c r="C17" s="166"/>
      <c r="D17" s="166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1979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2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2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>
        <v>2</v>
      </c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1404.5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6" t="s">
        <v>580</v>
      </c>
      <c r="B44" s="166"/>
      <c r="C44" s="166"/>
      <c r="D44" s="166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70" t="s">
        <v>633</v>
      </c>
      <c r="C2" s="170"/>
      <c r="D2" s="170"/>
      <c r="E2" s="170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6" t="s">
        <v>634</v>
      </c>
      <c r="B6" s="166"/>
      <c r="C6" s="166"/>
      <c r="D6" s="166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740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6" t="s">
        <v>268</v>
      </c>
      <c r="B8" s="166"/>
      <c r="C8" s="166"/>
      <c r="D8" s="166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6" t="s">
        <v>636</v>
      </c>
      <c r="B11" s="166"/>
      <c r="C11" s="166"/>
      <c r="D11" s="166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8" t="s">
        <v>638</v>
      </c>
      <c r="B13" s="158"/>
      <c r="C13" s="158"/>
      <c r="D13" s="158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741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8" t="s">
        <v>641</v>
      </c>
      <c r="B16" s="158"/>
      <c r="C16" s="158"/>
      <c r="D16" s="158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>
        <v>484.8</v>
      </c>
      <c r="I17" s="72" t="s">
        <v>39</v>
      </c>
      <c r="J17" s="68" t="s">
        <v>229</v>
      </c>
    </row>
    <row r="18" spans="1:10" ht="15" thickBot="1" x14ac:dyDescent="0.25">
      <c r="A18" s="166" t="s">
        <v>643</v>
      </c>
      <c r="B18" s="166"/>
      <c r="C18" s="166"/>
      <c r="D18" s="166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6" t="s">
        <v>646</v>
      </c>
      <c r="B21" s="166"/>
      <c r="C21" s="166"/>
      <c r="D21" s="166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8" t="s">
        <v>651</v>
      </c>
      <c r="B25" s="158"/>
      <c r="C25" s="158"/>
      <c r="D25" s="158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8" t="s">
        <v>658</v>
      </c>
      <c r="B32" s="158"/>
      <c r="C32" s="158"/>
      <c r="D32" s="158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8" t="s">
        <v>16</v>
      </c>
      <c r="B35" s="158"/>
      <c r="C35" s="158"/>
      <c r="D35" s="158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8" t="s">
        <v>19</v>
      </c>
      <c r="B37" s="158"/>
      <c r="C37" s="158"/>
      <c r="D37" s="158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8" t="s">
        <v>21</v>
      </c>
      <c r="B39" s="158"/>
      <c r="C39" s="158"/>
      <c r="D39" s="158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6" t="s">
        <v>23</v>
      </c>
      <c r="B41" s="166"/>
      <c r="C41" s="166"/>
      <c r="D41" s="166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8" t="s">
        <v>26</v>
      </c>
      <c r="B44" s="158"/>
      <c r="C44" s="158"/>
      <c r="D44" s="158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8" t="s">
        <v>28</v>
      </c>
      <c r="B46" s="158"/>
      <c r="C46" s="158"/>
      <c r="D46" s="158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8" t="s">
        <v>30</v>
      </c>
      <c r="B48" s="158"/>
      <c r="C48" s="158"/>
      <c r="D48" s="158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8" t="s">
        <v>32</v>
      </c>
      <c r="B50" s="158"/>
      <c r="C50" s="158"/>
      <c r="D50" s="158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6" t="s">
        <v>34</v>
      </c>
      <c r="B52" s="166"/>
      <c r="C52" s="166"/>
      <c r="D52" s="166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0" t="s">
        <v>144</v>
      </c>
      <c r="C2" s="170"/>
      <c r="D2" s="170"/>
      <c r="E2" s="170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UserЖилищник</cp:lastModifiedBy>
  <cp:lastPrinted>2020-03-13T05:59:33Z</cp:lastPrinted>
  <dcterms:created xsi:type="dcterms:W3CDTF">1996-10-08T23:32:33Z</dcterms:created>
  <dcterms:modified xsi:type="dcterms:W3CDTF">2022-04-14T05:13:23Z</dcterms:modified>
</cp:coreProperties>
</file>