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5865" windowHeight="9990" tabRatio="693" activeTab="1"/>
  </bookViews>
  <sheets>
    <sheet name="А_ф.1.1" sheetId="1" r:id="rId1"/>
    <sheet name="И_ф.2.8" sheetId="13" r:id="rId2"/>
  </sheets>
  <externalReferences>
    <externalReference r:id="rId3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3" i="13" l="1"/>
  <c r="D70" i="13"/>
  <c r="D28" i="13"/>
  <c r="D76" i="13" l="1"/>
  <c r="D79" i="13"/>
  <c r="D56" i="13" l="1"/>
  <c r="D45" i="13"/>
  <c r="D37" i="13"/>
  <c r="D30" i="13"/>
  <c r="D66" i="13" l="1"/>
  <c r="D64" i="13" l="1"/>
  <c r="D35" i="13" l="1"/>
  <c r="D33" i="13"/>
  <c r="D134" i="13" l="1"/>
  <c r="D125" i="13"/>
  <c r="D116" i="13"/>
  <c r="D52" i="13" l="1"/>
  <c r="D48" i="13" l="1"/>
  <c r="D32" i="13"/>
  <c r="D29" i="13" l="1"/>
  <c r="D81" i="13" s="1"/>
  <c r="D88" i="13" l="1"/>
  <c r="D9" i="13"/>
  <c r="D16" i="13"/>
  <c r="D130" i="13"/>
  <c r="D129" i="13"/>
  <c r="D139" i="13"/>
  <c r="D138" i="13"/>
  <c r="D137" i="13"/>
  <c r="D140" i="13" s="1"/>
  <c r="D128" i="13"/>
  <c r="D131" i="13" s="1"/>
  <c r="D121" i="13"/>
  <c r="D120" i="13"/>
  <c r="D119" i="13"/>
  <c r="D122" i="13" s="1"/>
  <c r="D112" i="13"/>
  <c r="D110" i="13"/>
  <c r="D113" i="13" s="1"/>
  <c r="D102" i="13"/>
  <c r="D101" i="13"/>
  <c r="D12" i="13"/>
  <c r="D103" i="13"/>
  <c r="D91" i="13" l="1"/>
  <c r="D25" i="13"/>
  <c r="D23" i="13" s="1"/>
</calcChain>
</file>

<file path=xl/sharedStrings.xml><?xml version="1.0" encoding="utf-8"?>
<sst xmlns="http://schemas.openxmlformats.org/spreadsheetml/2006/main" count="558" uniqueCount="334">
  <si>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</si>
  <si>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</si>
  <si>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</si>
  <si>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</si>
  <si>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</si>
  <si>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</si>
  <si>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</si>
  <si>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</si>
  <si>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</si>
  <si>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</si>
  <si>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</si>
  <si>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</si>
  <si>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</si>
  <si>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</si>
  <si>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</si>
  <si>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</si>
  <si>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</si>
  <si>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</si>
  <si>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</si>
  <si>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</si>
  <si>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</si>
  <si>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</si>
  <si>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</si>
  <si>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</si>
  <si>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</si>
  <si>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</si>
  <si>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</si>
  <si>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</si>
  <si>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</si>
  <si>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</si>
  <si>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</si>
  <si>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</si>
  <si>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</si>
  <si>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</si>
  <si>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</si>
  <si>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</si>
  <si>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</si>
  <si>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</si>
  <si>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</si>
  <si>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</si>
  <si>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</si>
  <si>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</si>
  <si>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</si>
  <si>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</si>
  <si>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</si>
  <si>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</si>
  <si>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Начислено потребителям</t>
  </si>
  <si>
    <t>факс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</si>
  <si>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</si>
  <si>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</si>
  <si>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</si>
  <si>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</si>
  <si>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</si>
  <si>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</si>
  <si>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</si>
  <si>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</si>
  <si>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</si>
  <si>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</si>
  <si>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</si>
  <si>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</si>
  <si>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</si>
  <si>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</si>
  <si>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</si>
  <si>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</si>
  <si>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</si>
  <si>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</si>
  <si>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</si>
  <si>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</si>
  <si>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</si>
  <si>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</si>
  <si>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</si>
  <si>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куб.метр</t>
  </si>
  <si>
    <t>Гкал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</si>
  <si>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</si>
  <si>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</si>
  <si>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</si>
  <si>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</si>
  <si>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</si>
  <si>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</si>
  <si>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</si>
  <si>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</si>
  <si>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</si>
  <si>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</si>
  <si>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</si>
  <si>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</si>
  <si>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</si>
  <si>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</si>
  <si>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</si>
  <si>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</si>
  <si>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</si>
  <si>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</si>
  <si>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</si>
  <si>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</si>
  <si>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</si>
  <si>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</si>
  <si>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</si>
  <si>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</si>
  <si>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</si>
  <si>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</si>
  <si>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</si>
  <si>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</si>
  <si>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</si>
  <si>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</si>
  <si>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</si>
  <si>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</si>
  <si>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</si>
  <si>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</si>
  <si>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</si>
  <si>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</si>
  <si>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</si>
  <si>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</si>
  <si>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</si>
  <si>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</si>
  <si>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</si>
  <si>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</si>
  <si>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</si>
  <si>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</si>
  <si>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</si>
  <si>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</si>
  <si>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</si>
  <si>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</si>
  <si>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</si>
  <si>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</si>
  <si>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</si>
  <si>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</si>
  <si>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</si>
  <si>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</si>
  <si>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</si>
  <si>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</si>
  <si>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</si>
  <si>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</si>
  <si>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</si>
  <si>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</si>
  <si>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</si>
  <si>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</si>
  <si>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</si>
  <si>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</si>
  <si>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</si>
  <si>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</si>
  <si>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</si>
  <si>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</si>
  <si>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</si>
  <si>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</si>
  <si>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43.</t>
  </si>
  <si>
    <t>44.</t>
  </si>
  <si>
    <t>45.</t>
  </si>
  <si>
    <t>46.</t>
  </si>
  <si>
    <t>47.</t>
  </si>
  <si>
    <t>48.</t>
  </si>
  <si>
    <t>50.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</si>
  <si>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</si>
  <si>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</si>
  <si>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</si>
  <si>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</si>
  <si>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</si>
  <si>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</si>
  <si>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</si>
  <si>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</si>
  <si>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</si>
  <si>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</si>
  <si>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</si>
  <si>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</si>
  <si>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</si>
  <si>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</si>
  <si>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</si>
  <si>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</si>
  <si>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</si>
  <si>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</si>
  <si>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</si>
  <si>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</si>
  <si>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</si>
  <si>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</si>
  <si>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</si>
  <si>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</si>
  <si>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</si>
  <si>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</si>
  <si>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</si>
  <si>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</si>
  <si>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</si>
  <si>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</si>
  <si>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</si>
  <si>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</si>
  <si>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</si>
  <si>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</si>
  <si>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</si>
  <si>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</si>
  <si>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</si>
  <si>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</si>
  <si>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</si>
  <si>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</si>
  <si>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</si>
  <si>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</si>
  <si>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</si>
  <si>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</si>
  <si>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</si>
  <si>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</si>
  <si>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</si>
  <si>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</si>
  <si>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</si>
  <si>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</si>
  <si>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</si>
  <si>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</si>
  <si>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</si>
  <si>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</si>
  <si>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</si>
  <si>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</si>
  <si>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</si>
  <si>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</si>
  <si>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</si>
  <si>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</si>
  <si>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</si>
  <si>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</si>
  <si>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</si>
  <si>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</si>
  <si>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</si>
  <si>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</si>
  <si>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</si>
  <si>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</si>
  <si>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</si>
  <si>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8 Марта, д. 15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</si>
  <si>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</si>
  <si>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</si>
  <si>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</si>
  <si>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</si>
  <si>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</si>
  <si>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</si>
  <si>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</si>
  <si>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</si>
  <si>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</si>
  <si>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</si>
  <si>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</si>
  <si>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</si>
  <si>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</si>
  <si>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</si>
  <si>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</si>
  <si>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</si>
  <si>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</si>
  <si>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</si>
  <si>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</si>
  <si>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</si>
  <si>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</si>
  <si>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</si>
  <si>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21.5</t>
  </si>
  <si>
    <t>Работы по содержаниюю электрооборудования</t>
  </si>
  <si>
    <t>Ревизия ВРУ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</si>
  <si>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</si>
  <si>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</si>
  <si>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</si>
  <si>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</si>
  <si>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</si>
  <si>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</si>
  <si>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</si>
  <si>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</si>
  <si>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</si>
  <si>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</si>
  <si>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</si>
  <si>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Очистка канализационной сети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</si>
  <si>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</si>
  <si>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</si>
  <si>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</si>
  <si>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</si>
  <si>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</si>
  <si>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</si>
  <si>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</si>
  <si>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</si>
  <si>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</si>
  <si>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</si>
  <si>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</si>
  <si>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</si>
  <si>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</si>
  <si>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</si>
  <si>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</si>
  <si>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</si>
  <si>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</si>
  <si>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</si>
  <si>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</si>
  <si>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</si>
  <si>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</si>
  <si>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</si>
  <si>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</si>
  <si>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кровель от снега</t>
  </si>
  <si>
    <t>Смена сгонов у трубопроводов Д-15 мм</t>
  </si>
  <si>
    <t>Смена радиаторной пробки</t>
  </si>
  <si>
    <t>Очитска кровель от наледи и сосулек</t>
  </si>
  <si>
    <t>Водоотлив воды из подвала</t>
  </si>
  <si>
    <t>шт</t>
  </si>
  <si>
    <t>Россыпь противогололедных материалов на тротуарах вручную (январь)</t>
  </si>
  <si>
    <t>1250 м2</t>
  </si>
  <si>
    <t>1 шт</t>
  </si>
  <si>
    <t>Смена кабеля/провода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</si>
  <si>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</si>
  <si>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</si>
  <si>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</si>
  <si>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</si>
  <si>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</si>
  <si>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</si>
  <si>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</si>
  <si>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</si>
  <si>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</si>
  <si>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</si>
  <si>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</si>
  <si>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</si>
  <si>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</si>
  <si>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Цыварев</t>
  </si>
  <si>
    <t>Александр</t>
  </si>
  <si>
    <t>Петрович</t>
  </si>
  <si>
    <t>Окраска металлических двере входа в подвал</t>
  </si>
  <si>
    <t>4 м2</t>
  </si>
  <si>
    <t>2 шт</t>
  </si>
  <si>
    <t>2 шт.</t>
  </si>
  <si>
    <t>Уборка и дезинфекция подвала</t>
  </si>
  <si>
    <t>Смена выключателей</t>
  </si>
  <si>
    <t>6 м</t>
  </si>
  <si>
    <t>Смет фекальных вод в приямки</t>
  </si>
  <si>
    <t>Ремонт цоколя</t>
  </si>
  <si>
    <t>60 м2</t>
  </si>
  <si>
    <t>8м2</t>
  </si>
  <si>
    <t>3 шт.</t>
  </si>
  <si>
    <t xml:space="preserve">Установка навесного замка </t>
  </si>
  <si>
    <t>Смена сгонов у трубопроводов Д-20 мм</t>
  </si>
  <si>
    <t>1 м</t>
  </si>
  <si>
    <t>Сборка узла трубопровода</t>
  </si>
  <si>
    <t>3 соед.</t>
  </si>
  <si>
    <t>Прокладка трубопровода диаметров 25 мм</t>
  </si>
  <si>
    <t>1м</t>
  </si>
  <si>
    <t>12 стояк</t>
  </si>
  <si>
    <t>73 м3</t>
  </si>
  <si>
    <t>60 м3</t>
  </si>
  <si>
    <t>кан</t>
  </si>
  <si>
    <t>216 м</t>
  </si>
  <si>
    <t xml:space="preserve">Ремонт квартиры после залива </t>
  </si>
  <si>
    <t>Ремонт подъезда №4,2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</si>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</sst>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1">
    <xf numFmtId="0" fontId="0" fillId="0" borderId="0" xfId="0"/>
    <xf numFmtId="0" fontId="9" fillId="0" borderId="0" xfId="0" applyFont="1"/>
    <xf numFmtId="0" fontId="4" fillId="0" borderId="0" xfId="0" applyFont="1"/>
    <xf numFmtId="0" fontId="2" fillId="0" borderId="0" xfId="0" applyFont="1"/>
    <xf numFmtId="0" fontId="14" fillId="0" borderId="0" xfId="0" applyFont="1"/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/>
    <xf numFmtId="0" fontId="4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 indent="4"/>
    </xf>
    <xf numFmtId="0" fontId="10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top" wrapText="1" indent="4"/>
    </xf>
    <xf numFmtId="0" fontId="10" fillId="0" borderId="11" xfId="0" applyFont="1" applyBorder="1" applyAlignment="1">
      <alignment wrapText="1"/>
    </xf>
    <xf numFmtId="166" fontId="2" fillId="0" borderId="11" xfId="0" applyNumberFormat="1" applyFont="1" applyBorder="1" applyAlignment="1">
      <alignment horizontal="center" vertical="top" wrapText="1"/>
    </xf>
    <xf numFmtId="165" fontId="2" fillId="0" borderId="11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165" fontId="2" fillId="0" borderId="11" xfId="11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2" fillId="0" borderId="11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1" xfId="0" applyFont="1" applyFill="1" applyBorder="1" applyAlignment="1">
      <alignment horizontal="center" vertical="top" wrapText="1"/>
    </xf>
    <xf numFmtId="49" fontId="52" fillId="24" borderId="11" xfId="97" applyNumberFormat="1" applyFont="1" applyFill="1" applyBorder="1" applyAlignment="1">
      <alignment horizontal="center" vertical="top" wrapText="1"/>
    </xf>
    <xf numFmtId="165" fontId="10" fillId="0" borderId="11" xfId="11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24" borderId="11" xfId="0" applyFont="1" applyFill="1" applyBorder="1" applyAlignment="1">
      <alignment horizontal="left" vertical="top" wrapText="1" indent="1"/>
    </xf>
    <xf numFmtId="0" fontId="7" fillId="24" borderId="11" xfId="0" applyFont="1" applyFill="1" applyBorder="1" applyAlignment="1">
      <alignment horizontal="left" wrapText="1" indent="4"/>
    </xf>
    <xf numFmtId="0" fontId="4" fillId="24" borderId="11" xfId="0" applyFont="1" applyFill="1" applyBorder="1" applyAlignment="1">
      <alignment horizontal="center" vertical="top" wrapText="1"/>
    </xf>
    <xf numFmtId="165" fontId="2" fillId="24" borderId="11" xfId="111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wrapText="1"/>
    </xf>
    <xf numFmtId="165" fontId="10" fillId="24" borderId="11" xfId="11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 indent="1"/>
    </xf>
    <xf numFmtId="0" fontId="49" fillId="24" borderId="11" xfId="0" applyFont="1" applyFill="1" applyBorder="1" applyAlignment="1">
      <alignment horizontal="left" wrapText="1" indent="4"/>
    </xf>
    <xf numFmtId="165" fontId="2" fillId="24" borderId="11" xfId="111" applyFont="1" applyFill="1" applyBorder="1" applyAlignment="1">
      <alignment horizontal="center" vertical="top" wrapText="1"/>
    </xf>
    <xf numFmtId="165" fontId="14" fillId="24" borderId="11" xfId="111" applyFont="1" applyFill="1" applyBorder="1"/>
    <xf numFmtId="0" fontId="52" fillId="24" borderId="11" xfId="97" applyFont="1" applyFill="1" applyBorder="1" applyAlignment="1">
      <alignment horizontal="left" wrapText="1"/>
    </xf>
    <xf numFmtId="0" fontId="52" fillId="24" borderId="11" xfId="97" applyFont="1" applyFill="1" applyBorder="1" applyAlignment="1">
      <alignment horizontal="center" vertical="center" wrapText="1"/>
    </xf>
    <xf numFmtId="49" fontId="52" fillId="24" borderId="11" xfId="0" applyNumberFormat="1" applyFont="1" applyFill="1" applyBorder="1" applyAlignment="1">
      <alignment horizontal="center" vertical="top" wrapText="1"/>
    </xf>
    <xf numFmtId="0" fontId="52" fillId="24" borderId="11" xfId="0" applyFont="1" applyFill="1" applyBorder="1" applyAlignment="1">
      <alignment wrapText="1"/>
    </xf>
    <xf numFmtId="0" fontId="52" fillId="24" borderId="11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vertical="center" wrapText="1"/>
    </xf>
    <xf numFmtId="0" fontId="51" fillId="24" borderId="11" xfId="0" applyFont="1" applyFill="1" applyBorder="1" applyAlignment="1">
      <alignment wrapText="1"/>
    </xf>
    <xf numFmtId="0" fontId="51" fillId="24" borderId="11" xfId="0" applyFont="1" applyFill="1" applyBorder="1" applyAlignment="1">
      <alignment horizontal="center" vertical="center" wrapText="1"/>
    </xf>
    <xf numFmtId="4" fontId="10" fillId="24" borderId="11" xfId="0" applyNumberFormat="1" applyFont="1" applyFill="1" applyBorder="1" applyAlignment="1">
      <alignment vertical="center" wrapText="1"/>
    </xf>
    <xf numFmtId="0" fontId="53" fillId="24" borderId="11" xfId="0" applyFont="1" applyFill="1" applyBorder="1" applyAlignment="1">
      <alignment vertical="center" wrapText="1"/>
    </xf>
    <xf numFmtId="0" fontId="52" fillId="24" borderId="14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wrapText="1"/>
    </xf>
    <xf numFmtId="0" fontId="51" fillId="24" borderId="11" xfId="0" applyFont="1" applyFill="1" applyBorder="1" applyAlignment="1">
      <alignment horizontal="center" vertical="top" wrapText="1"/>
    </xf>
    <xf numFmtId="0" fontId="52" fillId="24" borderId="18" xfId="0" applyFont="1" applyFill="1" applyBorder="1" applyAlignment="1">
      <alignment horizontal="left" wrapText="1"/>
    </xf>
    <xf numFmtId="0" fontId="53" fillId="24" borderId="16" xfId="0" applyFont="1" applyFill="1" applyBorder="1" applyAlignment="1">
      <alignment vertical="center" wrapText="1"/>
    </xf>
    <xf numFmtId="0" fontId="52" fillId="24" borderId="10" xfId="0" applyFont="1" applyFill="1" applyBorder="1" applyAlignment="1">
      <alignment horizontal="left" wrapText="1"/>
    </xf>
    <xf numFmtId="4" fontId="52" fillId="24" borderId="15" xfId="0" applyNumberFormat="1" applyFont="1" applyFill="1" applyBorder="1" applyAlignment="1">
      <alignment horizontal="right" wrapText="1"/>
    </xf>
    <xf numFmtId="0" fontId="52" fillId="24" borderId="11" xfId="0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right" vertical="center" wrapText="1"/>
    </xf>
    <xf numFmtId="4" fontId="10" fillId="24" borderId="11" xfId="0" applyNumberFormat="1" applyFont="1" applyFill="1" applyBorder="1" applyAlignment="1">
      <alignment horizontal="right" vertical="center" wrapText="1"/>
    </xf>
    <xf numFmtId="165" fontId="10" fillId="24" borderId="11" xfId="0" applyNumberFormat="1" applyFont="1" applyFill="1" applyBorder="1" applyAlignment="1">
      <alignment horizontal="center" vertical="top" wrapText="1"/>
    </xf>
    <xf numFmtId="165" fontId="2" fillId="24" borderId="11" xfId="0" applyNumberFormat="1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right" vertical="top" wrapText="1"/>
    </xf>
    <xf numFmtId="0" fontId="1" fillId="0" borderId="0" xfId="0" applyFont="1"/>
    <xf numFmtId="49" fontId="52" fillId="24" borderId="17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2" fillId="24" borderId="17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24" borderId="11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4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left" wrapText="1"/>
    </xf>
    <xf numFmtId="0" fontId="52" fillId="24" borderId="11" xfId="0" applyFont="1" applyFill="1" applyBorder="1" applyAlignment="1">
      <alignment horizontal="left" wrapText="1"/>
    </xf>
    <xf numFmtId="165" fontId="2" fillId="0" borderId="11" xfId="111" applyFont="1" applyFill="1" applyBorder="1" applyAlignment="1">
      <alignment horizontal="right" vertical="top" wrapText="1"/>
    </xf>
    <xf numFmtId="165" fontId="10" fillId="0" borderId="11" xfId="111" applyFont="1" applyFill="1" applyBorder="1" applyAlignment="1">
      <alignment horizontal="center" vertical="top" wrapText="1"/>
    </xf>
    <xf numFmtId="4" fontId="10" fillId="0" borderId="11" xfId="97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79</v>
      </c>
    </row>
    <row r="2" spans="1:9" x14ac:dyDescent="0.2">
      <c r="B2" s="4" t="s">
        <v>220</v>
      </c>
    </row>
    <row r="3" spans="1:9" x14ac:dyDescent="0.2">
      <c r="A3" t="s">
        <v>80</v>
      </c>
    </row>
    <row r="4" spans="1:9" x14ac:dyDescent="0.2">
      <c r="B4" t="s">
        <v>279</v>
      </c>
    </row>
    <row r="6" spans="1:9" ht="21.75" customHeight="1" x14ac:dyDescent="0.2">
      <c r="A6" s="12" t="s">
        <v>81</v>
      </c>
      <c r="B6" s="12" t="s">
        <v>82</v>
      </c>
      <c r="C6" s="12" t="s">
        <v>83</v>
      </c>
      <c r="D6" s="12" t="s">
        <v>84</v>
      </c>
    </row>
    <row r="7" spans="1:9" ht="27" customHeight="1" x14ac:dyDescent="0.2">
      <c r="A7" s="5" t="s">
        <v>120</v>
      </c>
      <c r="B7" s="54" t="s">
        <v>85</v>
      </c>
      <c r="C7" s="7" t="s">
        <v>86</v>
      </c>
      <c r="D7" s="7"/>
      <c r="E7" s="95" t="s">
        <v>73</v>
      </c>
      <c r="F7" s="96"/>
      <c r="G7" s="96"/>
      <c r="H7" s="96"/>
      <c r="I7" s="24"/>
    </row>
    <row r="8" spans="1:9" ht="12.75" customHeight="1" x14ac:dyDescent="0.2">
      <c r="A8" s="94" t="s">
        <v>87</v>
      </c>
      <c r="B8" s="94"/>
      <c r="C8" s="94"/>
      <c r="D8" s="94"/>
    </row>
    <row r="9" spans="1:9" ht="63.75" x14ac:dyDescent="0.2">
      <c r="A9" s="5" t="s">
        <v>15</v>
      </c>
      <c r="B9" s="9" t="s">
        <v>88</v>
      </c>
      <c r="C9" s="7" t="s">
        <v>86</v>
      </c>
      <c r="D9" s="10" t="s">
        <v>293</v>
      </c>
      <c r="E9" s="4" t="s">
        <v>45</v>
      </c>
    </row>
    <row r="10" spans="1:9" x14ac:dyDescent="0.2">
      <c r="A10" s="5"/>
      <c r="B10" s="28" t="s">
        <v>152</v>
      </c>
      <c r="C10" s="7"/>
      <c r="D10" s="11"/>
      <c r="E10" s="4"/>
    </row>
    <row r="11" spans="1:9" ht="38.25" x14ac:dyDescent="0.2">
      <c r="A11" s="5" t="s">
        <v>119</v>
      </c>
      <c r="B11" s="9" t="s">
        <v>89</v>
      </c>
      <c r="C11" s="7" t="s">
        <v>86</v>
      </c>
      <c r="D11" s="23" t="s">
        <v>294</v>
      </c>
    </row>
    <row r="12" spans="1:9" ht="17.25" customHeight="1" x14ac:dyDescent="0.2">
      <c r="A12" s="5" t="s">
        <v>16</v>
      </c>
      <c r="B12" s="9" t="s">
        <v>90</v>
      </c>
      <c r="C12" s="7" t="s">
        <v>86</v>
      </c>
      <c r="D12" s="11" t="s">
        <v>303</v>
      </c>
      <c r="E12" s="95" t="s">
        <v>153</v>
      </c>
      <c r="F12" s="96"/>
      <c r="G12" s="96"/>
      <c r="H12" s="96"/>
      <c r="I12" s="96"/>
    </row>
    <row r="13" spans="1:9" ht="17.25" customHeight="1" x14ac:dyDescent="0.2">
      <c r="A13" s="5"/>
      <c r="B13" s="28" t="s">
        <v>154</v>
      </c>
      <c r="C13" s="7"/>
      <c r="D13" s="11" t="s">
        <v>304</v>
      </c>
      <c r="E13" s="95"/>
      <c r="F13" s="96"/>
      <c r="G13" s="96"/>
      <c r="H13" s="96"/>
      <c r="I13" s="96"/>
    </row>
    <row r="14" spans="1:9" ht="17.25" customHeight="1" x14ac:dyDescent="0.2">
      <c r="A14" s="5"/>
      <c r="B14" s="28" t="s">
        <v>155</v>
      </c>
      <c r="C14" s="7"/>
      <c r="D14" s="11" t="s">
        <v>305</v>
      </c>
      <c r="E14" s="95"/>
      <c r="F14" s="96"/>
      <c r="G14" s="96"/>
      <c r="H14" s="96"/>
      <c r="I14" s="96"/>
    </row>
    <row r="15" spans="1:9" ht="51" x14ac:dyDescent="0.2">
      <c r="A15" s="5" t="s">
        <v>17</v>
      </c>
      <c r="B15" s="9" t="s">
        <v>91</v>
      </c>
      <c r="C15" s="7" t="s">
        <v>86</v>
      </c>
      <c r="D15" s="40" t="s">
        <v>295</v>
      </c>
    </row>
    <row r="16" spans="1:9" ht="25.5" x14ac:dyDescent="0.2">
      <c r="A16" s="5" t="s">
        <v>18</v>
      </c>
      <c r="B16" s="6" t="s">
        <v>92</v>
      </c>
      <c r="C16" s="7" t="s">
        <v>86</v>
      </c>
      <c r="D16" s="41">
        <v>5050025306</v>
      </c>
    </row>
    <row r="17" spans="1:14" ht="38.25" x14ac:dyDescent="0.2">
      <c r="A17" s="5" t="s">
        <v>19</v>
      </c>
      <c r="B17" s="6" t="s">
        <v>78</v>
      </c>
      <c r="C17" s="7" t="s">
        <v>86</v>
      </c>
      <c r="D17" s="42" t="s">
        <v>296</v>
      </c>
    </row>
    <row r="18" spans="1:14" ht="38.25" x14ac:dyDescent="0.2">
      <c r="A18" s="5" t="s">
        <v>20</v>
      </c>
      <c r="B18" s="6" t="s">
        <v>93</v>
      </c>
      <c r="C18" s="7" t="s">
        <v>86</v>
      </c>
      <c r="D18" s="42" t="s">
        <v>296</v>
      </c>
    </row>
    <row r="19" spans="1:14" ht="27" customHeight="1" x14ac:dyDescent="0.2">
      <c r="A19" s="5" t="s">
        <v>21</v>
      </c>
      <c r="B19" s="6" t="s">
        <v>94</v>
      </c>
      <c r="C19" s="7" t="s">
        <v>86</v>
      </c>
      <c r="D19" s="43" t="s">
        <v>297</v>
      </c>
      <c r="E19" s="97" t="s">
        <v>74</v>
      </c>
      <c r="F19" s="98"/>
      <c r="G19" s="98"/>
      <c r="H19" s="98"/>
      <c r="I19" s="98"/>
    </row>
    <row r="20" spans="1:14" x14ac:dyDescent="0.2">
      <c r="A20" s="5" t="s">
        <v>22</v>
      </c>
      <c r="B20" s="9" t="s">
        <v>95</v>
      </c>
      <c r="C20" s="7" t="s">
        <v>86</v>
      </c>
      <c r="D20" s="44" t="s">
        <v>298</v>
      </c>
    </row>
    <row r="21" spans="1:14" ht="25.5" x14ac:dyDescent="0.2">
      <c r="A21" s="5" t="s">
        <v>23</v>
      </c>
      <c r="B21" s="9" t="s">
        <v>96</v>
      </c>
      <c r="C21" s="7" t="s">
        <v>86</v>
      </c>
      <c r="D21" s="10"/>
    </row>
    <row r="22" spans="1:14" x14ac:dyDescent="0.2">
      <c r="A22" s="5" t="s">
        <v>121</v>
      </c>
      <c r="B22" s="9" t="s">
        <v>97</v>
      </c>
      <c r="C22" s="7" t="s">
        <v>86</v>
      </c>
      <c r="D22" s="11" t="s">
        <v>299</v>
      </c>
    </row>
    <row r="23" spans="1:14" x14ac:dyDescent="0.2">
      <c r="A23" s="5"/>
      <c r="B23" s="28" t="s">
        <v>47</v>
      </c>
      <c r="C23" s="7" t="s">
        <v>86</v>
      </c>
      <c r="D23" s="7"/>
    </row>
    <row r="24" spans="1:14" ht="24.75" customHeight="1" x14ac:dyDescent="0.2">
      <c r="A24" s="5" t="s">
        <v>122</v>
      </c>
      <c r="B24" s="9" t="s">
        <v>98</v>
      </c>
      <c r="C24" s="7" t="s">
        <v>86</v>
      </c>
      <c r="D24" s="21" t="s">
        <v>300</v>
      </c>
      <c r="E24" s="95" t="s">
        <v>75</v>
      </c>
      <c r="F24" s="96"/>
      <c r="G24" s="96"/>
      <c r="H24" s="96"/>
      <c r="I24" s="96"/>
      <c r="K24" s="27" t="s">
        <v>6</v>
      </c>
      <c r="L24" s="27" t="s">
        <v>7</v>
      </c>
      <c r="M24" s="27" t="s">
        <v>8</v>
      </c>
      <c r="N24" s="27" t="s">
        <v>9</v>
      </c>
    </row>
    <row r="25" spans="1:14" x14ac:dyDescent="0.2">
      <c r="A25" s="5" t="s">
        <v>123</v>
      </c>
      <c r="B25" s="9" t="s">
        <v>99</v>
      </c>
      <c r="C25" s="7" t="s">
        <v>86</v>
      </c>
      <c r="D25" s="21"/>
      <c r="K25" s="8" t="s">
        <v>157</v>
      </c>
      <c r="L25" s="14" t="s">
        <v>11</v>
      </c>
      <c r="M25" s="8" t="s">
        <v>10</v>
      </c>
      <c r="N25" s="8" t="s">
        <v>14</v>
      </c>
    </row>
    <row r="26" spans="1:14" ht="51" x14ac:dyDescent="0.2">
      <c r="A26" s="5" t="s">
        <v>124</v>
      </c>
      <c r="B26" s="29" t="s">
        <v>100</v>
      </c>
      <c r="C26" s="7" t="s">
        <v>86</v>
      </c>
      <c r="D26" s="42" t="s">
        <v>301</v>
      </c>
      <c r="K26" s="8" t="s">
        <v>0</v>
      </c>
      <c r="L26" s="14" t="s">
        <v>11</v>
      </c>
      <c r="M26" s="8" t="s">
        <v>10</v>
      </c>
      <c r="N26" s="8" t="s">
        <v>13</v>
      </c>
    </row>
    <row r="27" spans="1:14" x14ac:dyDescent="0.2">
      <c r="A27" s="5" t="s">
        <v>125</v>
      </c>
      <c r="B27" s="29" t="s">
        <v>101</v>
      </c>
      <c r="C27" s="7" t="s">
        <v>86</v>
      </c>
      <c r="D27" s="11" t="s">
        <v>302</v>
      </c>
      <c r="K27" s="8" t="s">
        <v>1</v>
      </c>
      <c r="L27" s="14" t="s">
        <v>11</v>
      </c>
      <c r="M27" s="8" t="s">
        <v>10</v>
      </c>
      <c r="N27" s="8" t="s">
        <v>14</v>
      </c>
    </row>
    <row r="28" spans="1:14" x14ac:dyDescent="0.2">
      <c r="A28" s="5" t="s">
        <v>126</v>
      </c>
      <c r="B28" s="29" t="s">
        <v>102</v>
      </c>
      <c r="C28" s="7" t="s">
        <v>86</v>
      </c>
      <c r="D28" s="18" t="s">
        <v>221</v>
      </c>
      <c r="E28" s="2" t="s">
        <v>76</v>
      </c>
      <c r="K28" s="8" t="s">
        <v>2</v>
      </c>
      <c r="L28" s="14" t="s">
        <v>11</v>
      </c>
      <c r="M28" s="8" t="s">
        <v>10</v>
      </c>
      <c r="N28" s="8" t="s">
        <v>14</v>
      </c>
    </row>
    <row r="29" spans="1:14" ht="25.5" x14ac:dyDescent="0.2">
      <c r="A29" s="5" t="s">
        <v>127</v>
      </c>
      <c r="B29" s="9" t="s">
        <v>103</v>
      </c>
      <c r="C29" s="11" t="s">
        <v>104</v>
      </c>
      <c r="D29" s="21"/>
      <c r="K29" s="8" t="s">
        <v>3</v>
      </c>
      <c r="L29" s="14" t="s">
        <v>11</v>
      </c>
      <c r="M29" s="8" t="s">
        <v>10</v>
      </c>
      <c r="N29" s="8" t="s">
        <v>13</v>
      </c>
    </row>
    <row r="30" spans="1:14" ht="17.25" customHeight="1" x14ac:dyDescent="0.2">
      <c r="A30" s="5" t="s">
        <v>128</v>
      </c>
      <c r="B30" s="9" t="s">
        <v>105</v>
      </c>
      <c r="C30" s="11" t="s">
        <v>104</v>
      </c>
      <c r="D30" s="21"/>
      <c r="K30" s="8" t="s">
        <v>4</v>
      </c>
      <c r="L30" s="91" t="s">
        <v>12</v>
      </c>
      <c r="M30" s="92"/>
      <c r="N30" s="93"/>
    </row>
    <row r="31" spans="1:14" ht="12.75" customHeight="1" x14ac:dyDescent="0.2">
      <c r="A31" s="5" t="s">
        <v>129</v>
      </c>
      <c r="B31" s="9" t="s">
        <v>106</v>
      </c>
      <c r="C31" s="7" t="s">
        <v>107</v>
      </c>
      <c r="D31" s="18"/>
      <c r="E31" s="95" t="s">
        <v>69</v>
      </c>
      <c r="F31" s="96"/>
      <c r="G31" s="96"/>
      <c r="H31" s="96"/>
      <c r="I31" s="96"/>
      <c r="K31" s="8" t="s">
        <v>5</v>
      </c>
      <c r="L31" s="91" t="s">
        <v>12</v>
      </c>
      <c r="M31" s="92"/>
      <c r="N31" s="93"/>
    </row>
    <row r="32" spans="1:14" x14ac:dyDescent="0.2">
      <c r="A32" s="5" t="s">
        <v>130</v>
      </c>
      <c r="B32" s="9" t="s">
        <v>108</v>
      </c>
      <c r="C32" s="7" t="s">
        <v>109</v>
      </c>
      <c r="D32" s="18"/>
    </row>
    <row r="33" spans="1:5" ht="29.25" customHeight="1" x14ac:dyDescent="0.2">
      <c r="A33" s="5" t="s">
        <v>131</v>
      </c>
      <c r="B33" s="9" t="s">
        <v>41</v>
      </c>
      <c r="C33" s="7" t="s">
        <v>110</v>
      </c>
      <c r="D33" s="18"/>
    </row>
    <row r="34" spans="1:5" x14ac:dyDescent="0.2">
      <c r="A34" s="5"/>
      <c r="B34" s="28" t="s">
        <v>42</v>
      </c>
      <c r="C34" s="7" t="s">
        <v>110</v>
      </c>
      <c r="D34" s="18"/>
    </row>
    <row r="35" spans="1:5" x14ac:dyDescent="0.2">
      <c r="A35" s="5"/>
      <c r="B35" s="28" t="s">
        <v>43</v>
      </c>
      <c r="C35" s="7" t="s">
        <v>110</v>
      </c>
      <c r="D35" s="18"/>
    </row>
    <row r="36" spans="1:5" x14ac:dyDescent="0.2">
      <c r="A36" s="5"/>
      <c r="B36" s="28" t="s">
        <v>44</v>
      </c>
      <c r="C36" s="7" t="s">
        <v>110</v>
      </c>
      <c r="D36" s="18"/>
    </row>
    <row r="37" spans="1:5" ht="25.5" x14ac:dyDescent="0.2">
      <c r="A37" s="17" t="s">
        <v>132</v>
      </c>
      <c r="B37" s="9" t="s">
        <v>111</v>
      </c>
      <c r="C37" s="26" t="s">
        <v>86</v>
      </c>
      <c r="D37" s="26"/>
    </row>
    <row r="38" spans="1:5" ht="30" customHeight="1" x14ac:dyDescent="0.2">
      <c r="A38" s="94" t="s">
        <v>70</v>
      </c>
      <c r="B38" s="94"/>
      <c r="C38" s="94"/>
      <c r="D38" s="94"/>
      <c r="E38" t="s">
        <v>77</v>
      </c>
    </row>
    <row r="39" spans="1:5" ht="15.75" x14ac:dyDescent="0.2">
      <c r="A39" s="5" t="s">
        <v>133</v>
      </c>
      <c r="B39" s="6" t="s">
        <v>112</v>
      </c>
      <c r="C39" s="15" t="s">
        <v>86</v>
      </c>
      <c r="D39" s="18" t="s">
        <v>332</v>
      </c>
    </row>
    <row r="40" spans="1:5" ht="15.75" x14ac:dyDescent="0.2">
      <c r="A40" s="5" t="s">
        <v>134</v>
      </c>
      <c r="B40" s="6" t="s">
        <v>113</v>
      </c>
      <c r="C40" s="15" t="s">
        <v>86</v>
      </c>
      <c r="D40" s="18" t="s">
        <v>333</v>
      </c>
    </row>
    <row r="41" spans="1:5" ht="63.75" x14ac:dyDescent="0.2">
      <c r="A41" s="5" t="s">
        <v>135</v>
      </c>
      <c r="B41" s="6" t="s">
        <v>114</v>
      </c>
      <c r="C41" s="15" t="s">
        <v>86</v>
      </c>
      <c r="D41" s="18" t="s">
        <v>222</v>
      </c>
    </row>
    <row r="42" spans="1:5" ht="15.75" x14ac:dyDescent="0.2">
      <c r="A42" s="5" t="s">
        <v>136</v>
      </c>
      <c r="B42" s="6" t="s">
        <v>115</v>
      </c>
      <c r="C42" s="15" t="s">
        <v>86</v>
      </c>
      <c r="D42" s="26"/>
    </row>
    <row r="43" spans="1:5" ht="15.75" x14ac:dyDescent="0.2">
      <c r="A43" s="5" t="s">
        <v>137</v>
      </c>
      <c r="B43" s="6" t="s">
        <v>116</v>
      </c>
      <c r="C43" s="15" t="s">
        <v>86</v>
      </c>
      <c r="D43" s="26"/>
    </row>
    <row r="45" spans="1:5" x14ac:dyDescent="0.2">
      <c r="A45" s="25" t="s">
        <v>156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37" sqref="D137"/>
    </sheetView>
  </sheetViews>
  <sheetFormatPr defaultRowHeight="12.75" x14ac:dyDescent="0.2"/>
  <cols>
    <col min="1" max="1" width="5.7109375" customWidth="1"/>
    <col min="2" max="2" width="49.85546875" customWidth="1"/>
    <col min="3" max="3" width="12.85546875" customWidth="1"/>
    <col min="4" max="4" width="19.85546875" style="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26</v>
      </c>
    </row>
    <row r="2" spans="1:5" x14ac:dyDescent="0.2">
      <c r="B2" s="4" t="s">
        <v>290</v>
      </c>
    </row>
    <row r="3" spans="1:5" x14ac:dyDescent="0.2">
      <c r="B3" s="37" t="s">
        <v>219</v>
      </c>
    </row>
    <row r="4" spans="1:5" ht="31.5" x14ac:dyDescent="0.25">
      <c r="A4" s="12" t="s">
        <v>81</v>
      </c>
      <c r="B4" s="20" t="s">
        <v>82</v>
      </c>
      <c r="C4" s="20" t="s">
        <v>83</v>
      </c>
      <c r="D4" s="38" t="s">
        <v>84</v>
      </c>
    </row>
    <row r="5" spans="1:5" x14ac:dyDescent="0.2">
      <c r="A5" s="5" t="s">
        <v>118</v>
      </c>
      <c r="B5" s="16" t="s">
        <v>85</v>
      </c>
      <c r="C5" s="7" t="s">
        <v>86</v>
      </c>
      <c r="D5" s="11"/>
    </row>
    <row r="6" spans="1:5" x14ac:dyDescent="0.2">
      <c r="A6" s="5" t="s">
        <v>15</v>
      </c>
      <c r="B6" s="16" t="s">
        <v>27</v>
      </c>
      <c r="C6" s="7" t="s">
        <v>86</v>
      </c>
      <c r="D6" s="45" t="s">
        <v>291</v>
      </c>
      <c r="E6" s="2"/>
    </row>
    <row r="7" spans="1:5" x14ac:dyDescent="0.2">
      <c r="A7" s="5" t="s">
        <v>119</v>
      </c>
      <c r="B7" s="16" t="s">
        <v>28</v>
      </c>
      <c r="C7" s="7" t="s">
        <v>86</v>
      </c>
      <c r="D7" s="45" t="s">
        <v>292</v>
      </c>
      <c r="E7" s="2"/>
    </row>
    <row r="8" spans="1:5" ht="30" customHeight="1" x14ac:dyDescent="0.2">
      <c r="A8" s="100" t="s">
        <v>48</v>
      </c>
      <c r="B8" s="100"/>
      <c r="C8" s="100"/>
      <c r="D8" s="100"/>
    </row>
    <row r="9" spans="1:5" ht="25.5" x14ac:dyDescent="0.2">
      <c r="A9" s="5" t="s">
        <v>16</v>
      </c>
      <c r="B9" s="19" t="s">
        <v>29</v>
      </c>
      <c r="C9" s="7" t="s">
        <v>117</v>
      </c>
      <c r="D9" s="47">
        <f>D11</f>
        <v>0</v>
      </c>
    </row>
    <row r="10" spans="1:5" x14ac:dyDescent="0.2">
      <c r="A10" s="5" t="s">
        <v>17</v>
      </c>
      <c r="B10" s="22" t="s">
        <v>30</v>
      </c>
      <c r="C10" s="7" t="s">
        <v>117</v>
      </c>
      <c r="D10" s="39"/>
      <c r="E10" s="2"/>
    </row>
    <row r="11" spans="1:5" x14ac:dyDescent="0.2">
      <c r="A11" s="55" t="s">
        <v>18</v>
      </c>
      <c r="B11" s="56" t="s">
        <v>31</v>
      </c>
      <c r="C11" s="57" t="s">
        <v>117</v>
      </c>
      <c r="D11" s="106">
        <v>0</v>
      </c>
      <c r="E11" s="2"/>
    </row>
    <row r="12" spans="1:5" ht="25.5" x14ac:dyDescent="0.2">
      <c r="A12" s="55" t="s">
        <v>19</v>
      </c>
      <c r="B12" s="59" t="s">
        <v>49</v>
      </c>
      <c r="C12" s="57" t="s">
        <v>117</v>
      </c>
      <c r="D12" s="60">
        <f>SUM(D13:D15)</f>
        <v>791359.5</v>
      </c>
    </row>
    <row r="13" spans="1:5" x14ac:dyDescent="0.2">
      <c r="A13" s="61" t="s">
        <v>20</v>
      </c>
      <c r="B13" s="62" t="s">
        <v>207</v>
      </c>
      <c r="C13" s="45" t="s">
        <v>117</v>
      </c>
      <c r="D13" s="63">
        <v>381518.58</v>
      </c>
    </row>
    <row r="14" spans="1:5" x14ac:dyDescent="0.2">
      <c r="A14" s="61" t="s">
        <v>21</v>
      </c>
      <c r="B14" s="62" t="s">
        <v>208</v>
      </c>
      <c r="C14" s="45" t="s">
        <v>117</v>
      </c>
      <c r="D14" s="63">
        <v>211251.34</v>
      </c>
    </row>
    <row r="15" spans="1:5" x14ac:dyDescent="0.2">
      <c r="A15" s="61" t="s">
        <v>22</v>
      </c>
      <c r="B15" s="62" t="s">
        <v>209</v>
      </c>
      <c r="C15" s="45" t="s">
        <v>117</v>
      </c>
      <c r="D15" s="63">
        <v>198589.58</v>
      </c>
    </row>
    <row r="16" spans="1:5" x14ac:dyDescent="0.2">
      <c r="A16" s="61" t="s">
        <v>23</v>
      </c>
      <c r="B16" s="59" t="s">
        <v>32</v>
      </c>
      <c r="C16" s="45" t="s">
        <v>117</v>
      </c>
      <c r="D16" s="60">
        <f>D17+D21</f>
        <v>773437.1</v>
      </c>
    </row>
    <row r="17" spans="1:10" x14ac:dyDescent="0.2">
      <c r="A17" s="61" t="s">
        <v>121</v>
      </c>
      <c r="B17" s="62" t="s">
        <v>210</v>
      </c>
      <c r="C17" s="45" t="s">
        <v>117</v>
      </c>
      <c r="D17" s="63">
        <v>773437.1</v>
      </c>
    </row>
    <row r="18" spans="1:10" x14ac:dyDescent="0.2">
      <c r="A18" s="61" t="s">
        <v>122</v>
      </c>
      <c r="B18" s="62" t="s">
        <v>211</v>
      </c>
      <c r="C18" s="45" t="s">
        <v>117</v>
      </c>
      <c r="D18" s="64"/>
    </row>
    <row r="19" spans="1:10" x14ac:dyDescent="0.2">
      <c r="A19" s="61" t="s">
        <v>123</v>
      </c>
      <c r="B19" s="62" t="s">
        <v>212</v>
      </c>
      <c r="C19" s="45" t="s">
        <v>117</v>
      </c>
      <c r="D19" s="107">
        <v>228000</v>
      </c>
    </row>
    <row r="20" spans="1:10" ht="25.5" x14ac:dyDescent="0.2">
      <c r="A20" s="61" t="s">
        <v>124</v>
      </c>
      <c r="B20" s="62" t="s">
        <v>213</v>
      </c>
      <c r="C20" s="45" t="s">
        <v>117</v>
      </c>
      <c r="D20" s="60"/>
    </row>
    <row r="21" spans="1:10" x14ac:dyDescent="0.2">
      <c r="A21" s="61" t="s">
        <v>125</v>
      </c>
      <c r="B21" s="62" t="s">
        <v>214</v>
      </c>
      <c r="C21" s="45" t="s">
        <v>117</v>
      </c>
      <c r="D21" s="58"/>
    </row>
    <row r="22" spans="1:10" x14ac:dyDescent="0.2">
      <c r="A22" s="61" t="s">
        <v>126</v>
      </c>
      <c r="B22" s="59" t="s">
        <v>33</v>
      </c>
      <c r="C22" s="45" t="s">
        <v>117</v>
      </c>
      <c r="D22" s="60"/>
      <c r="E22" s="2"/>
    </row>
    <row r="23" spans="1:10" ht="25.5" x14ac:dyDescent="0.2">
      <c r="A23" s="61" t="s">
        <v>127</v>
      </c>
      <c r="B23" s="59" t="s">
        <v>34</v>
      </c>
      <c r="C23" s="45" t="s">
        <v>117</v>
      </c>
      <c r="D23" s="60">
        <f>D25</f>
        <v>17922.400000000023</v>
      </c>
      <c r="F23" s="48"/>
      <c r="G23" s="48"/>
      <c r="H23" s="49"/>
      <c r="I23" s="48"/>
      <c r="J23" s="48"/>
    </row>
    <row r="24" spans="1:10" x14ac:dyDescent="0.2">
      <c r="A24" s="61" t="s">
        <v>128</v>
      </c>
      <c r="B24" s="62" t="s">
        <v>215</v>
      </c>
      <c r="C24" s="45" t="s">
        <v>117</v>
      </c>
      <c r="D24" s="63"/>
      <c r="F24" s="50"/>
      <c r="G24" s="51"/>
      <c r="H24" s="49"/>
      <c r="I24" s="52"/>
      <c r="J24" s="51"/>
    </row>
    <row r="25" spans="1:10" x14ac:dyDescent="0.2">
      <c r="A25" s="61" t="s">
        <v>129</v>
      </c>
      <c r="B25" s="62" t="s">
        <v>216</v>
      </c>
      <c r="C25" s="45" t="s">
        <v>117</v>
      </c>
      <c r="D25" s="63">
        <f>D9+D12-D16</f>
        <v>17922.400000000023</v>
      </c>
      <c r="F25" s="50"/>
      <c r="G25" s="51"/>
      <c r="H25" s="49"/>
      <c r="I25" s="50"/>
      <c r="J25" s="51"/>
    </row>
    <row r="26" spans="1:10" ht="26.25" customHeight="1" x14ac:dyDescent="0.2">
      <c r="A26" s="101" t="s">
        <v>50</v>
      </c>
      <c r="B26" s="101"/>
      <c r="C26" s="101"/>
      <c r="D26" s="101"/>
      <c r="F26" s="50"/>
      <c r="G26" s="51"/>
      <c r="H26" s="49"/>
      <c r="I26" s="50"/>
      <c r="J26" s="51"/>
    </row>
    <row r="27" spans="1:10" x14ac:dyDescent="0.2">
      <c r="A27" s="61" t="s">
        <v>130</v>
      </c>
      <c r="B27" s="59" t="s">
        <v>51</v>
      </c>
      <c r="C27" s="45" t="s">
        <v>86</v>
      </c>
      <c r="D27" s="63"/>
      <c r="F27" s="50"/>
      <c r="G27" s="51"/>
      <c r="H27" s="49"/>
      <c r="I27" s="50"/>
      <c r="J27" s="51"/>
    </row>
    <row r="28" spans="1:10" ht="38.25" x14ac:dyDescent="0.2">
      <c r="A28" s="46" t="s">
        <v>223</v>
      </c>
      <c r="B28" s="65" t="s">
        <v>224</v>
      </c>
      <c r="C28" s="66" t="s">
        <v>117</v>
      </c>
      <c r="D28" s="108">
        <f>(1053.82*6)+77636.53</f>
        <v>83959.45</v>
      </c>
      <c r="F28" s="50"/>
      <c r="G28" s="51"/>
      <c r="H28" s="49"/>
      <c r="I28" s="50"/>
      <c r="J28" s="51"/>
    </row>
    <row r="29" spans="1:10" ht="38.25" x14ac:dyDescent="0.2">
      <c r="A29" s="67" t="s">
        <v>225</v>
      </c>
      <c r="B29" s="68" t="s">
        <v>226</v>
      </c>
      <c r="C29" s="69" t="s">
        <v>117</v>
      </c>
      <c r="D29" s="70">
        <f>H29</f>
        <v>0</v>
      </c>
      <c r="F29" s="50"/>
      <c r="G29" s="51"/>
      <c r="H29" s="49"/>
      <c r="I29" s="50"/>
      <c r="J29" s="51"/>
    </row>
    <row r="30" spans="1:10" ht="38.25" x14ac:dyDescent="0.2">
      <c r="A30" s="67" t="s">
        <v>227</v>
      </c>
      <c r="B30" s="71" t="s">
        <v>228</v>
      </c>
      <c r="C30" s="72" t="s">
        <v>117</v>
      </c>
      <c r="D30" s="73">
        <f>D34+D36</f>
        <v>93676.969999999987</v>
      </c>
      <c r="F30" s="50"/>
      <c r="G30" s="51"/>
      <c r="H30" s="49"/>
      <c r="I30" s="50"/>
      <c r="J30" s="51"/>
    </row>
    <row r="31" spans="1:10" x14ac:dyDescent="0.2">
      <c r="A31" s="67" t="s">
        <v>229</v>
      </c>
      <c r="B31" s="102" t="s">
        <v>230</v>
      </c>
      <c r="C31" s="103"/>
      <c r="D31" s="104"/>
      <c r="F31" s="50"/>
      <c r="G31" s="51"/>
      <c r="H31" s="49"/>
      <c r="I31" s="50"/>
      <c r="J31" s="51"/>
    </row>
    <row r="32" spans="1:10" ht="25.5" x14ac:dyDescent="0.2">
      <c r="A32" s="67" t="s">
        <v>231</v>
      </c>
      <c r="B32" s="68" t="s">
        <v>232</v>
      </c>
      <c r="C32" s="69" t="s">
        <v>233</v>
      </c>
      <c r="D32" s="70">
        <f>(0)*1.2</f>
        <v>0</v>
      </c>
      <c r="F32" s="50"/>
      <c r="G32" s="51"/>
      <c r="H32" s="49"/>
      <c r="I32" s="50"/>
      <c r="J32" s="51"/>
    </row>
    <row r="33" spans="1:10" ht="25.5" x14ac:dyDescent="0.2">
      <c r="A33" s="67" t="s">
        <v>231</v>
      </c>
      <c r="B33" s="68" t="s">
        <v>234</v>
      </c>
      <c r="C33" s="69" t="s">
        <v>285</v>
      </c>
      <c r="D33" s="70">
        <f>(0)*1.2</f>
        <v>0</v>
      </c>
      <c r="F33" s="50"/>
      <c r="G33" s="51"/>
      <c r="H33" s="49"/>
      <c r="I33" s="50"/>
      <c r="J33" s="51"/>
    </row>
    <row r="34" spans="1:10" ht="25.5" x14ac:dyDescent="0.2">
      <c r="A34" s="67" t="s">
        <v>235</v>
      </c>
      <c r="B34" s="68" t="s">
        <v>236</v>
      </c>
      <c r="C34" s="75" t="s">
        <v>325</v>
      </c>
      <c r="D34" s="70">
        <v>4976.04</v>
      </c>
      <c r="F34" s="50"/>
      <c r="G34" s="51"/>
      <c r="H34" s="49"/>
      <c r="I34" s="50"/>
      <c r="J34" s="51"/>
    </row>
    <row r="35" spans="1:10" x14ac:dyDescent="0.2">
      <c r="A35" s="67" t="s">
        <v>237</v>
      </c>
      <c r="B35" s="68" t="s">
        <v>238</v>
      </c>
      <c r="C35" s="69" t="s">
        <v>285</v>
      </c>
      <c r="D35" s="70">
        <f t="shared" ref="D35" si="0">(0)*1.2</f>
        <v>0</v>
      </c>
      <c r="F35" s="50"/>
      <c r="G35" s="51"/>
      <c r="H35" s="49"/>
      <c r="I35" s="50"/>
      <c r="J35" s="51"/>
    </row>
    <row r="36" spans="1:10" x14ac:dyDescent="0.2">
      <c r="A36" s="67" t="s">
        <v>328</v>
      </c>
      <c r="B36" s="68" t="s">
        <v>256</v>
      </c>
      <c r="C36" s="76" t="s">
        <v>329</v>
      </c>
      <c r="D36" s="70">
        <v>88700.93</v>
      </c>
      <c r="F36" s="50"/>
      <c r="G36" s="51"/>
      <c r="H36" s="49"/>
      <c r="I36" s="50"/>
      <c r="J36" s="51"/>
    </row>
    <row r="37" spans="1:10" ht="25.5" x14ac:dyDescent="0.2">
      <c r="A37" s="67" t="s">
        <v>239</v>
      </c>
      <c r="B37" s="71" t="s">
        <v>240</v>
      </c>
      <c r="C37" s="72" t="s">
        <v>117</v>
      </c>
      <c r="D37" s="73">
        <f>D39+D40+D41+D42+D43+D44</f>
        <v>4728.2900000000009</v>
      </c>
      <c r="F37" s="50"/>
      <c r="G37" s="51"/>
      <c r="H37" s="49"/>
      <c r="I37" s="50"/>
      <c r="J37" s="51"/>
    </row>
    <row r="38" spans="1:10" x14ac:dyDescent="0.2">
      <c r="A38" s="67"/>
      <c r="B38" s="105" t="s">
        <v>230</v>
      </c>
      <c r="C38" s="105"/>
      <c r="D38" s="105"/>
      <c r="F38" s="50"/>
      <c r="G38" s="51"/>
      <c r="H38" s="49"/>
      <c r="I38" s="50"/>
      <c r="J38" s="51"/>
    </row>
    <row r="39" spans="1:10" x14ac:dyDescent="0.2">
      <c r="A39" s="99" t="s">
        <v>231</v>
      </c>
      <c r="B39" s="68" t="s">
        <v>241</v>
      </c>
      <c r="C39" s="75" t="s">
        <v>320</v>
      </c>
      <c r="D39" s="70">
        <v>1192.28</v>
      </c>
      <c r="F39" s="50"/>
      <c r="G39" s="51"/>
      <c r="H39" s="49"/>
      <c r="I39" s="50"/>
      <c r="J39" s="51"/>
    </row>
    <row r="40" spans="1:10" x14ac:dyDescent="0.2">
      <c r="A40" s="99"/>
      <c r="B40" s="68" t="s">
        <v>323</v>
      </c>
      <c r="C40" s="75" t="s">
        <v>324</v>
      </c>
      <c r="D40" s="70">
        <v>1211.28</v>
      </c>
      <c r="F40" s="50"/>
      <c r="G40" s="51"/>
      <c r="H40" s="49"/>
      <c r="I40" s="50"/>
      <c r="J40" s="51"/>
    </row>
    <row r="41" spans="1:10" x14ac:dyDescent="0.2">
      <c r="A41" s="99"/>
      <c r="B41" s="68" t="s">
        <v>281</v>
      </c>
      <c r="C41" s="75" t="s">
        <v>308</v>
      </c>
      <c r="D41" s="70">
        <v>837.49</v>
      </c>
      <c r="F41" s="50"/>
      <c r="G41" s="51"/>
      <c r="H41" s="49"/>
      <c r="I41" s="50"/>
      <c r="J41" s="51"/>
    </row>
    <row r="42" spans="1:10" x14ac:dyDescent="0.2">
      <c r="A42" s="99"/>
      <c r="B42" s="68" t="s">
        <v>319</v>
      </c>
      <c r="C42" s="75" t="s">
        <v>309</v>
      </c>
      <c r="D42" s="70">
        <v>827.72</v>
      </c>
      <c r="F42" s="50"/>
      <c r="G42" s="51"/>
      <c r="H42" s="49"/>
      <c r="I42" s="50"/>
      <c r="J42" s="51"/>
    </row>
    <row r="43" spans="1:10" x14ac:dyDescent="0.2">
      <c r="A43" s="99"/>
      <c r="B43" s="68" t="s">
        <v>282</v>
      </c>
      <c r="C43" s="75" t="s">
        <v>309</v>
      </c>
      <c r="D43" s="70">
        <v>584.76</v>
      </c>
      <c r="F43" s="50"/>
      <c r="G43" s="51"/>
      <c r="H43" s="49"/>
      <c r="I43" s="50"/>
      <c r="J43" s="51"/>
    </row>
    <row r="44" spans="1:10" x14ac:dyDescent="0.2">
      <c r="A44" s="89"/>
      <c r="B44" s="68" t="s">
        <v>321</v>
      </c>
      <c r="C44" s="75" t="s">
        <v>322</v>
      </c>
      <c r="D44" s="70">
        <v>74.760000000000005</v>
      </c>
      <c r="F44" s="50"/>
      <c r="G44" s="51"/>
      <c r="H44" s="49"/>
      <c r="I44" s="50"/>
      <c r="J44" s="51"/>
    </row>
    <row r="45" spans="1:10" x14ac:dyDescent="0.2">
      <c r="A45" s="67" t="s">
        <v>242</v>
      </c>
      <c r="B45" s="71" t="s">
        <v>243</v>
      </c>
      <c r="C45" s="77" t="s">
        <v>117</v>
      </c>
      <c r="D45" s="73">
        <f>D47+D49+D50+D51</f>
        <v>5375.4</v>
      </c>
      <c r="F45" s="50"/>
      <c r="G45" s="51"/>
      <c r="H45" s="49"/>
      <c r="I45" s="50"/>
      <c r="J45" s="51"/>
    </row>
    <row r="46" spans="1:10" x14ac:dyDescent="0.2">
      <c r="A46" s="67"/>
      <c r="B46" s="102" t="s">
        <v>230</v>
      </c>
      <c r="C46" s="103"/>
      <c r="D46" s="104"/>
      <c r="F46" s="50"/>
      <c r="G46" s="51"/>
      <c r="H46" s="49"/>
      <c r="I46" s="50"/>
      <c r="J46" s="51"/>
    </row>
    <row r="47" spans="1:10" x14ac:dyDescent="0.2">
      <c r="A47" s="67"/>
      <c r="B47" s="78" t="s">
        <v>311</v>
      </c>
      <c r="C47" s="76" t="s">
        <v>317</v>
      </c>
      <c r="D47" s="70">
        <v>925.24</v>
      </c>
      <c r="F47" s="50"/>
      <c r="G47" s="51"/>
      <c r="H47" s="49"/>
      <c r="I47" s="50"/>
      <c r="J47" s="51"/>
    </row>
    <row r="48" spans="1:10" x14ac:dyDescent="0.2">
      <c r="A48" s="67"/>
      <c r="B48" s="79" t="s">
        <v>244</v>
      </c>
      <c r="C48" s="76"/>
      <c r="D48" s="70">
        <f>(0)*1.2</f>
        <v>0</v>
      </c>
      <c r="F48" s="50"/>
      <c r="G48" s="51"/>
      <c r="H48" s="49"/>
      <c r="I48" s="50"/>
      <c r="J48" s="51"/>
    </row>
    <row r="49" spans="1:10" x14ac:dyDescent="0.2">
      <c r="A49" s="67"/>
      <c r="B49" s="74" t="s">
        <v>245</v>
      </c>
      <c r="C49" s="76" t="s">
        <v>308</v>
      </c>
      <c r="D49" s="70">
        <v>243</v>
      </c>
      <c r="F49" s="50"/>
      <c r="G49" s="51"/>
      <c r="H49" s="49"/>
      <c r="I49" s="50"/>
      <c r="J49" s="51"/>
    </row>
    <row r="50" spans="1:10" x14ac:dyDescent="0.2">
      <c r="A50" s="67"/>
      <c r="B50" s="74" t="s">
        <v>318</v>
      </c>
      <c r="C50" s="76" t="s">
        <v>288</v>
      </c>
      <c r="D50" s="70">
        <v>299.92</v>
      </c>
      <c r="F50" s="50"/>
      <c r="G50" s="51"/>
      <c r="H50" s="49"/>
      <c r="I50" s="50"/>
      <c r="J50" s="51"/>
    </row>
    <row r="51" spans="1:10" x14ac:dyDescent="0.2">
      <c r="A51" s="67"/>
      <c r="B51" s="74" t="s">
        <v>289</v>
      </c>
      <c r="C51" s="76" t="s">
        <v>312</v>
      </c>
      <c r="D51" s="70">
        <v>3907.24</v>
      </c>
      <c r="F51" s="50"/>
      <c r="G51" s="51"/>
      <c r="H51" s="49"/>
      <c r="I51" s="50"/>
      <c r="J51" s="51"/>
    </row>
    <row r="52" spans="1:10" x14ac:dyDescent="0.2">
      <c r="A52" s="67" t="s">
        <v>246</v>
      </c>
      <c r="B52" s="71" t="s">
        <v>247</v>
      </c>
      <c r="C52" s="77" t="s">
        <v>117</v>
      </c>
      <c r="D52" s="73">
        <f>SUM(D54:D55)</f>
        <v>0</v>
      </c>
      <c r="F52" s="50"/>
      <c r="G52" s="51"/>
      <c r="H52" s="49"/>
      <c r="I52" s="50"/>
      <c r="J52" s="51"/>
    </row>
    <row r="53" spans="1:10" x14ac:dyDescent="0.2">
      <c r="A53" s="67"/>
      <c r="B53" s="102" t="s">
        <v>230</v>
      </c>
      <c r="C53" s="103"/>
      <c r="D53" s="104"/>
      <c r="F53" s="50"/>
      <c r="G53" s="51"/>
      <c r="H53" s="49"/>
      <c r="I53" s="50"/>
      <c r="J53" s="51"/>
    </row>
    <row r="54" spans="1:10" x14ac:dyDescent="0.2">
      <c r="A54" s="67"/>
      <c r="B54" s="80" t="s">
        <v>280</v>
      </c>
      <c r="C54" s="76"/>
      <c r="D54" s="81">
        <v>0</v>
      </c>
      <c r="F54" s="50"/>
      <c r="G54" s="51"/>
      <c r="H54" s="49"/>
      <c r="I54" s="50"/>
      <c r="J54" s="51"/>
    </row>
    <row r="55" spans="1:10" x14ac:dyDescent="0.2">
      <c r="A55" s="67"/>
      <c r="B55" s="80" t="s">
        <v>283</v>
      </c>
      <c r="C55" s="76"/>
      <c r="D55" s="81">
        <v>0</v>
      </c>
      <c r="F55" s="50"/>
      <c r="G55" s="51"/>
      <c r="H55" s="49"/>
      <c r="I55" s="50"/>
      <c r="J55" s="51"/>
    </row>
    <row r="56" spans="1:10" x14ac:dyDescent="0.2">
      <c r="A56" s="67" t="s">
        <v>248</v>
      </c>
      <c r="B56" s="71" t="s">
        <v>249</v>
      </c>
      <c r="C56" s="77" t="s">
        <v>117</v>
      </c>
      <c r="D56" s="73">
        <f>D58+D59+D60+D61</f>
        <v>27105.13</v>
      </c>
      <c r="F56" s="50"/>
      <c r="G56" s="51"/>
      <c r="H56" s="49"/>
      <c r="I56" s="50"/>
      <c r="J56" s="51"/>
    </row>
    <row r="57" spans="1:10" x14ac:dyDescent="0.2">
      <c r="A57" s="67"/>
      <c r="B57" s="102" t="s">
        <v>230</v>
      </c>
      <c r="C57" s="103"/>
      <c r="D57" s="104"/>
      <c r="F57" s="50"/>
      <c r="G57" s="51"/>
      <c r="H57" s="49"/>
      <c r="I57" s="50"/>
      <c r="J57" s="51"/>
    </row>
    <row r="58" spans="1:10" x14ac:dyDescent="0.2">
      <c r="A58" s="67"/>
      <c r="B58" s="68" t="s">
        <v>306</v>
      </c>
      <c r="C58" s="82" t="s">
        <v>307</v>
      </c>
      <c r="D58" s="70">
        <v>477.09</v>
      </c>
      <c r="F58" s="50"/>
      <c r="G58" s="51"/>
      <c r="H58" s="49"/>
      <c r="I58" s="50"/>
      <c r="J58" s="51"/>
    </row>
    <row r="59" spans="1:10" x14ac:dyDescent="0.2">
      <c r="A59" s="67"/>
      <c r="B59" s="68" t="s">
        <v>284</v>
      </c>
      <c r="C59" s="82" t="s">
        <v>326</v>
      </c>
      <c r="D59" s="70">
        <v>14125.03</v>
      </c>
      <c r="F59" s="50"/>
      <c r="G59" s="51"/>
      <c r="H59" s="49"/>
      <c r="I59" s="50"/>
      <c r="J59" s="51"/>
    </row>
    <row r="60" spans="1:10" x14ac:dyDescent="0.2">
      <c r="A60" s="67"/>
      <c r="B60" s="68" t="s">
        <v>313</v>
      </c>
      <c r="C60" s="82" t="s">
        <v>327</v>
      </c>
      <c r="D60" s="70">
        <v>6376.38</v>
      </c>
      <c r="F60" s="50"/>
      <c r="G60" s="51"/>
      <c r="H60" s="49"/>
      <c r="I60" s="50"/>
      <c r="J60" s="51"/>
    </row>
    <row r="61" spans="1:10" x14ac:dyDescent="0.2">
      <c r="A61" s="67"/>
      <c r="B61" s="68" t="s">
        <v>310</v>
      </c>
      <c r="C61" s="82" t="s">
        <v>315</v>
      </c>
      <c r="D61" s="70">
        <v>6126.63</v>
      </c>
      <c r="F61" s="50"/>
      <c r="G61" s="51"/>
      <c r="H61" s="49"/>
      <c r="I61" s="50"/>
      <c r="J61" s="51"/>
    </row>
    <row r="62" spans="1:10" x14ac:dyDescent="0.2">
      <c r="A62" s="67" t="s">
        <v>250</v>
      </c>
      <c r="B62" s="71" t="s">
        <v>251</v>
      </c>
      <c r="C62" s="77" t="s">
        <v>117</v>
      </c>
      <c r="D62" s="73">
        <v>0</v>
      </c>
      <c r="F62" s="50"/>
      <c r="G62" s="51"/>
      <c r="H62" s="49"/>
      <c r="I62" s="50"/>
      <c r="J62" s="51"/>
    </row>
    <row r="63" spans="1:10" x14ac:dyDescent="0.2">
      <c r="A63" s="67"/>
      <c r="B63" s="102" t="s">
        <v>230</v>
      </c>
      <c r="C63" s="103"/>
      <c r="D63" s="104"/>
      <c r="F63" s="50"/>
      <c r="G63" s="51"/>
      <c r="H63" s="49"/>
      <c r="I63" s="50"/>
      <c r="J63" s="51"/>
    </row>
    <row r="64" spans="1:10" x14ac:dyDescent="0.2">
      <c r="A64" s="67" t="s">
        <v>252</v>
      </c>
      <c r="B64" s="71" t="s">
        <v>253</v>
      </c>
      <c r="C64" s="77" t="s">
        <v>117</v>
      </c>
      <c r="D64" s="73">
        <f>D65</f>
        <v>12639.52</v>
      </c>
      <c r="F64" s="50"/>
      <c r="G64" s="51"/>
      <c r="H64" s="49"/>
      <c r="I64" s="50"/>
      <c r="J64" s="51"/>
    </row>
    <row r="65" spans="1:10" s="88" customFormat="1" x14ac:dyDescent="0.2">
      <c r="A65" s="67"/>
      <c r="B65" s="68" t="s">
        <v>314</v>
      </c>
      <c r="C65" s="82" t="s">
        <v>316</v>
      </c>
      <c r="D65" s="70">
        <v>12639.52</v>
      </c>
      <c r="F65" s="50"/>
      <c r="G65" s="51"/>
      <c r="H65" s="90"/>
      <c r="I65" s="50"/>
      <c r="J65" s="51"/>
    </row>
    <row r="66" spans="1:10" x14ac:dyDescent="0.2">
      <c r="A66" s="67" t="s">
        <v>254</v>
      </c>
      <c r="B66" s="71" t="s">
        <v>255</v>
      </c>
      <c r="C66" s="77" t="s">
        <v>117</v>
      </c>
      <c r="D66" s="73">
        <f>D69+D68</f>
        <v>1032565.77</v>
      </c>
      <c r="F66" s="50"/>
      <c r="G66" s="51"/>
      <c r="H66" s="49"/>
      <c r="I66" s="50"/>
      <c r="J66" s="51"/>
    </row>
    <row r="67" spans="1:10" x14ac:dyDescent="0.2">
      <c r="A67" s="67"/>
      <c r="B67" s="102" t="s">
        <v>230</v>
      </c>
      <c r="C67" s="103"/>
      <c r="D67" s="104"/>
      <c r="F67" s="50"/>
      <c r="G67" s="51"/>
      <c r="H67" s="49"/>
      <c r="I67" s="50"/>
      <c r="J67" s="51"/>
    </row>
    <row r="68" spans="1:10" x14ac:dyDescent="0.2">
      <c r="A68" s="67"/>
      <c r="B68" s="68" t="s">
        <v>331</v>
      </c>
      <c r="C68" s="82" t="s">
        <v>309</v>
      </c>
      <c r="D68" s="70">
        <v>982144.12</v>
      </c>
      <c r="F68" s="50"/>
      <c r="G68" s="51"/>
      <c r="H68" s="49"/>
      <c r="I68" s="50"/>
      <c r="J68" s="51"/>
    </row>
    <row r="69" spans="1:10" x14ac:dyDescent="0.2">
      <c r="A69" s="67"/>
      <c r="B69" s="68" t="s">
        <v>330</v>
      </c>
      <c r="C69" s="82"/>
      <c r="D69" s="70">
        <v>50421.65</v>
      </c>
      <c r="F69" s="50"/>
      <c r="G69" s="51"/>
      <c r="H69" s="49"/>
      <c r="I69" s="50"/>
      <c r="J69" s="51"/>
    </row>
    <row r="70" spans="1:10" ht="25.5" x14ac:dyDescent="0.2">
      <c r="A70" s="67" t="s">
        <v>257</v>
      </c>
      <c r="B70" s="68" t="s">
        <v>278</v>
      </c>
      <c r="C70" s="82" t="s">
        <v>117</v>
      </c>
      <c r="D70" s="109">
        <f>(7316.53*6)+(8914.66*6)+17659.81</f>
        <v>115046.95</v>
      </c>
      <c r="F70" s="50"/>
      <c r="G70" s="51"/>
      <c r="H70" s="49"/>
      <c r="I70" s="50"/>
      <c r="J70" s="51"/>
    </row>
    <row r="71" spans="1:10" x14ac:dyDescent="0.2">
      <c r="A71" s="67" t="s">
        <v>276</v>
      </c>
      <c r="B71" s="74" t="s">
        <v>277</v>
      </c>
      <c r="C71" s="82" t="s">
        <v>117</v>
      </c>
      <c r="D71" s="83">
        <v>0</v>
      </c>
      <c r="F71" s="50"/>
      <c r="G71" s="51"/>
      <c r="H71" s="49"/>
      <c r="I71" s="50"/>
      <c r="J71" s="51"/>
    </row>
    <row r="72" spans="1:10" ht="25.5" x14ac:dyDescent="0.2">
      <c r="A72" s="67" t="s">
        <v>258</v>
      </c>
      <c r="B72" s="68" t="s">
        <v>259</v>
      </c>
      <c r="C72" s="82" t="s">
        <v>117</v>
      </c>
      <c r="D72" s="83">
        <v>0</v>
      </c>
      <c r="F72" s="50"/>
      <c r="G72" s="51"/>
      <c r="H72" s="49"/>
      <c r="I72" s="50"/>
      <c r="J72" s="51"/>
    </row>
    <row r="73" spans="1:10" ht="25.5" x14ac:dyDescent="0.2">
      <c r="A73" s="67" t="s">
        <v>260</v>
      </c>
      <c r="B73" s="68" t="s">
        <v>261</v>
      </c>
      <c r="C73" s="82" t="s">
        <v>117</v>
      </c>
      <c r="D73" s="83">
        <v>0</v>
      </c>
      <c r="F73" s="50"/>
      <c r="G73" s="51"/>
      <c r="H73" s="49"/>
      <c r="I73" s="50"/>
      <c r="J73" s="51"/>
    </row>
    <row r="74" spans="1:10" ht="25.5" x14ac:dyDescent="0.2">
      <c r="A74" s="67" t="s">
        <v>262</v>
      </c>
      <c r="B74" s="68" t="s">
        <v>263</v>
      </c>
      <c r="C74" s="82" t="s">
        <v>117</v>
      </c>
      <c r="D74" s="83">
        <v>9718.4500000000007</v>
      </c>
      <c r="F74" s="50"/>
      <c r="G74" s="51"/>
      <c r="H74" s="49"/>
      <c r="I74" s="50"/>
      <c r="J74" s="51"/>
    </row>
    <row r="75" spans="1:10" ht="25.5" x14ac:dyDescent="0.2">
      <c r="A75" s="67" t="s">
        <v>264</v>
      </c>
      <c r="B75" s="68" t="s">
        <v>265</v>
      </c>
      <c r="C75" s="82" t="s">
        <v>117</v>
      </c>
      <c r="D75" s="83">
        <v>3581.94</v>
      </c>
      <c r="F75" s="50"/>
      <c r="G75" s="51"/>
      <c r="H75" s="49"/>
      <c r="I75" s="50"/>
      <c r="J75" s="51"/>
    </row>
    <row r="76" spans="1:10" ht="25.5" x14ac:dyDescent="0.2">
      <c r="A76" s="67" t="s">
        <v>266</v>
      </c>
      <c r="B76" s="68" t="s">
        <v>267</v>
      </c>
      <c r="C76" s="82" t="s">
        <v>117</v>
      </c>
      <c r="D76" s="109">
        <f>(6489.29*6)+(6101.04*6)</f>
        <v>75541.98</v>
      </c>
      <c r="F76" s="50"/>
      <c r="G76" s="51"/>
      <c r="H76" s="49"/>
      <c r="I76" s="50"/>
      <c r="J76" s="51"/>
    </row>
    <row r="77" spans="1:10" x14ac:dyDescent="0.2">
      <c r="A77" s="67" t="s">
        <v>268</v>
      </c>
      <c r="B77" s="68" t="s">
        <v>269</v>
      </c>
      <c r="C77" s="82" t="s">
        <v>117</v>
      </c>
      <c r="D77" s="83">
        <v>0</v>
      </c>
      <c r="F77" s="50"/>
      <c r="G77" s="51"/>
      <c r="H77" s="49"/>
      <c r="I77" s="50"/>
      <c r="J77" s="51"/>
    </row>
    <row r="78" spans="1:10" ht="38.25" x14ac:dyDescent="0.2">
      <c r="A78" s="67" t="s">
        <v>270</v>
      </c>
      <c r="B78" s="68" t="s">
        <v>271</v>
      </c>
      <c r="C78" s="82" t="s">
        <v>117</v>
      </c>
      <c r="D78" s="109">
        <v>3344.4</v>
      </c>
      <c r="F78" s="50"/>
      <c r="G78" s="51"/>
      <c r="H78" s="49"/>
      <c r="I78" s="50"/>
      <c r="J78" s="51"/>
    </row>
    <row r="79" spans="1:10" ht="51" x14ac:dyDescent="0.2">
      <c r="A79" s="67" t="s">
        <v>272</v>
      </c>
      <c r="B79" s="68" t="s">
        <v>273</v>
      </c>
      <c r="C79" s="82" t="s">
        <v>117</v>
      </c>
      <c r="D79" s="109">
        <f>(8707.85*6)+(8180.94*6)</f>
        <v>101332.74</v>
      </c>
      <c r="F79" s="50"/>
      <c r="G79" s="51"/>
      <c r="H79" s="49"/>
      <c r="I79" s="50"/>
      <c r="J79" s="51"/>
    </row>
    <row r="80" spans="1:10" ht="25.5" x14ac:dyDescent="0.2">
      <c r="A80" s="67"/>
      <c r="B80" s="68" t="s">
        <v>286</v>
      </c>
      <c r="C80" s="82" t="s">
        <v>287</v>
      </c>
      <c r="D80" s="83"/>
      <c r="F80" s="50"/>
      <c r="G80" s="51"/>
      <c r="H80" s="49"/>
      <c r="I80" s="50"/>
      <c r="J80" s="51"/>
    </row>
    <row r="81" spans="1:10" ht="20.100000000000001" customHeight="1" x14ac:dyDescent="0.2">
      <c r="A81" s="67" t="s">
        <v>274</v>
      </c>
      <c r="B81" s="71" t="s">
        <v>275</v>
      </c>
      <c r="C81" s="77" t="s">
        <v>117</v>
      </c>
      <c r="D81" s="84">
        <f>D28+D29+D30+D37+D45+D52+D56+D62+D64+D66+D70+D71+D72+D73+D74+D75+D76+D77+D78+D79+D80</f>
        <v>1568616.9899999998</v>
      </c>
      <c r="F81" s="50"/>
      <c r="G81" s="51"/>
      <c r="H81" s="49"/>
      <c r="I81" s="50"/>
      <c r="J81" s="51"/>
    </row>
    <row r="82" spans="1:10" x14ac:dyDescent="0.2">
      <c r="A82" s="101" t="s">
        <v>52</v>
      </c>
      <c r="B82" s="101"/>
      <c r="C82" s="101"/>
      <c r="D82" s="101"/>
      <c r="F82" s="50"/>
      <c r="G82" s="51"/>
      <c r="H82" s="49"/>
      <c r="I82" s="52"/>
      <c r="J82" s="51"/>
    </row>
    <row r="83" spans="1:10" x14ac:dyDescent="0.2">
      <c r="A83" s="61" t="s">
        <v>133</v>
      </c>
      <c r="B83" s="59" t="s">
        <v>53</v>
      </c>
      <c r="C83" s="45" t="s">
        <v>107</v>
      </c>
      <c r="D83" s="45"/>
      <c r="F83" s="50"/>
      <c r="G83" s="51"/>
      <c r="H83" s="49"/>
      <c r="I83" s="52"/>
      <c r="J83" s="51"/>
    </row>
    <row r="84" spans="1:10" ht="12.75" customHeight="1" x14ac:dyDescent="0.2">
      <c r="A84" s="61" t="s">
        <v>134</v>
      </c>
      <c r="B84" s="59" t="s">
        <v>54</v>
      </c>
      <c r="C84" s="45" t="s">
        <v>107</v>
      </c>
      <c r="D84" s="45"/>
      <c r="F84" s="50"/>
      <c r="G84" s="51"/>
      <c r="H84" s="49"/>
      <c r="I84" s="50"/>
      <c r="J84" s="51"/>
    </row>
    <row r="85" spans="1:10" x14ac:dyDescent="0.2">
      <c r="A85" s="61" t="s">
        <v>135</v>
      </c>
      <c r="B85" s="59" t="s">
        <v>55</v>
      </c>
      <c r="C85" s="45" t="s">
        <v>107</v>
      </c>
      <c r="D85" s="45"/>
      <c r="F85" s="50"/>
      <c r="G85" s="51"/>
      <c r="H85" s="49"/>
      <c r="I85" s="50"/>
      <c r="J85" s="51"/>
    </row>
    <row r="86" spans="1:10" x14ac:dyDescent="0.2">
      <c r="A86" s="61" t="s">
        <v>136</v>
      </c>
      <c r="B86" s="59" t="s">
        <v>56</v>
      </c>
      <c r="C86" s="45" t="s">
        <v>117</v>
      </c>
      <c r="D86" s="45"/>
      <c r="F86" s="50"/>
      <c r="G86" s="51"/>
      <c r="H86" s="49"/>
      <c r="I86" s="50"/>
      <c r="J86" s="51"/>
    </row>
    <row r="87" spans="1:10" x14ac:dyDescent="0.2">
      <c r="A87" s="101" t="s">
        <v>35</v>
      </c>
      <c r="B87" s="101"/>
      <c r="C87" s="101"/>
      <c r="D87" s="101"/>
      <c r="F87" s="50"/>
      <c r="G87" s="51"/>
      <c r="H87" s="49"/>
      <c r="I87" s="50"/>
      <c r="J87" s="51"/>
    </row>
    <row r="88" spans="1:10" ht="25.5" x14ac:dyDescent="0.2">
      <c r="A88" s="61" t="s">
        <v>137</v>
      </c>
      <c r="B88" s="59" t="s">
        <v>36</v>
      </c>
      <c r="C88" s="45" t="s">
        <v>117</v>
      </c>
      <c r="D88" s="85">
        <f>D90</f>
        <v>0</v>
      </c>
      <c r="F88" s="50"/>
      <c r="G88" s="51"/>
      <c r="H88" s="49"/>
      <c r="I88" s="50"/>
      <c r="J88" s="51"/>
    </row>
    <row r="89" spans="1:10" x14ac:dyDescent="0.2">
      <c r="A89" s="61" t="s">
        <v>138</v>
      </c>
      <c r="B89" s="62" t="s">
        <v>217</v>
      </c>
      <c r="C89" s="45" t="s">
        <v>117</v>
      </c>
      <c r="D89" s="45"/>
      <c r="F89" s="50"/>
      <c r="G89" s="51"/>
      <c r="H89" s="49"/>
      <c r="I89" s="50"/>
      <c r="J89" s="51"/>
    </row>
    <row r="90" spans="1:10" x14ac:dyDescent="0.2">
      <c r="A90" s="61" t="s">
        <v>139</v>
      </c>
      <c r="B90" s="62" t="s">
        <v>218</v>
      </c>
      <c r="C90" s="45" t="s">
        <v>117</v>
      </c>
      <c r="D90" s="110">
        <v>0</v>
      </c>
      <c r="F90" s="50"/>
      <c r="G90" s="51"/>
      <c r="H90" s="49"/>
      <c r="I90" s="50"/>
      <c r="J90" s="51"/>
    </row>
    <row r="91" spans="1:10" ht="25.5" x14ac:dyDescent="0.2">
      <c r="A91" s="55" t="s">
        <v>140</v>
      </c>
      <c r="B91" s="59" t="s">
        <v>39</v>
      </c>
      <c r="C91" s="57" t="s">
        <v>117</v>
      </c>
      <c r="D91" s="85">
        <f>D93+D92+D88</f>
        <v>17922.400000000023</v>
      </c>
      <c r="F91" s="50"/>
      <c r="G91" s="51"/>
      <c r="H91" s="49"/>
      <c r="I91" s="50"/>
      <c r="J91" s="51"/>
    </row>
    <row r="92" spans="1:10" x14ac:dyDescent="0.2">
      <c r="A92" s="55" t="s">
        <v>141</v>
      </c>
      <c r="B92" s="56" t="s">
        <v>37</v>
      </c>
      <c r="C92" s="57" t="s">
        <v>117</v>
      </c>
      <c r="D92" s="87"/>
      <c r="F92" s="50"/>
      <c r="G92" s="51"/>
      <c r="H92" s="49"/>
      <c r="I92" s="50"/>
      <c r="J92" s="51"/>
    </row>
    <row r="93" spans="1:10" x14ac:dyDescent="0.2">
      <c r="A93" s="55" t="s">
        <v>142</v>
      </c>
      <c r="B93" s="56" t="s">
        <v>38</v>
      </c>
      <c r="C93" s="57" t="s">
        <v>117</v>
      </c>
      <c r="D93" s="86">
        <f>D25</f>
        <v>17922.400000000023</v>
      </c>
      <c r="F93" s="50"/>
      <c r="G93" s="51"/>
      <c r="H93" s="49"/>
      <c r="I93" s="50"/>
      <c r="J93" s="51"/>
    </row>
    <row r="94" spans="1:10" x14ac:dyDescent="0.2">
      <c r="A94" s="100" t="s">
        <v>57</v>
      </c>
      <c r="B94" s="100"/>
      <c r="C94" s="100"/>
      <c r="D94" s="100"/>
      <c r="F94" s="49"/>
      <c r="G94" s="49"/>
      <c r="H94" s="49"/>
      <c r="I94" s="50"/>
      <c r="J94" s="51"/>
    </row>
    <row r="95" spans="1:10" ht="14.25" customHeight="1" x14ac:dyDescent="0.2">
      <c r="A95" s="5" t="s">
        <v>158</v>
      </c>
      <c r="B95" s="30" t="s">
        <v>159</v>
      </c>
      <c r="C95" s="7" t="s">
        <v>86</v>
      </c>
      <c r="D95" s="11"/>
      <c r="E95" s="4"/>
      <c r="F95" s="48"/>
      <c r="G95" s="48"/>
      <c r="H95" s="49"/>
      <c r="I95" s="50"/>
      <c r="J95" s="51"/>
    </row>
    <row r="96" spans="1:10" x14ac:dyDescent="0.2">
      <c r="A96" s="5" t="s">
        <v>160</v>
      </c>
      <c r="B96" s="19" t="s">
        <v>150</v>
      </c>
      <c r="C96" s="7" t="s">
        <v>86</v>
      </c>
      <c r="D96" s="11" t="s">
        <v>72</v>
      </c>
      <c r="E96" s="4"/>
      <c r="F96" s="50"/>
      <c r="G96" s="53"/>
      <c r="H96" s="49"/>
      <c r="I96" s="50"/>
      <c r="J96" s="51"/>
    </row>
    <row r="97" spans="1:10" x14ac:dyDescent="0.2">
      <c r="A97" s="5" t="s">
        <v>161</v>
      </c>
      <c r="B97" s="19" t="s">
        <v>40</v>
      </c>
      <c r="C97" s="7" t="s">
        <v>25</v>
      </c>
      <c r="D97" s="31">
        <v>0</v>
      </c>
      <c r="E97" s="3"/>
      <c r="F97" s="50"/>
      <c r="G97" s="53"/>
      <c r="H97" s="49"/>
      <c r="I97" s="50"/>
      <c r="J97" s="51"/>
    </row>
    <row r="98" spans="1:10" x14ac:dyDescent="0.2">
      <c r="A98" s="36" t="s">
        <v>162</v>
      </c>
      <c r="B98" s="19" t="s">
        <v>46</v>
      </c>
      <c r="C98" s="11" t="s">
        <v>117</v>
      </c>
      <c r="D98" s="32">
        <v>0</v>
      </c>
      <c r="E98" s="3"/>
      <c r="F98" s="50"/>
      <c r="G98" s="53"/>
      <c r="H98" s="49"/>
      <c r="I98" s="49"/>
      <c r="J98" s="49"/>
    </row>
    <row r="99" spans="1:10" x14ac:dyDescent="0.2">
      <c r="A99" s="36" t="s">
        <v>163</v>
      </c>
      <c r="B99" s="19" t="s">
        <v>58</v>
      </c>
      <c r="C99" s="11" t="s">
        <v>117</v>
      </c>
      <c r="D99" s="32">
        <v>0</v>
      </c>
      <c r="F99" s="50"/>
      <c r="G99" s="53"/>
      <c r="H99" s="49"/>
      <c r="I99" s="49"/>
      <c r="J99" s="49"/>
    </row>
    <row r="100" spans="1:10" ht="12.75" customHeight="1" x14ac:dyDescent="0.2">
      <c r="A100" s="36" t="s">
        <v>164</v>
      </c>
      <c r="B100" s="19" t="s">
        <v>59</v>
      </c>
      <c r="C100" s="11" t="s">
        <v>117</v>
      </c>
      <c r="D100" s="32">
        <v>0</v>
      </c>
      <c r="E100" s="3"/>
      <c r="F100" s="50"/>
      <c r="G100" s="53"/>
      <c r="H100" s="49"/>
      <c r="I100" s="49"/>
      <c r="J100" s="49"/>
    </row>
    <row r="101" spans="1:10" ht="25.5" x14ac:dyDescent="0.2">
      <c r="A101" s="36" t="s">
        <v>165</v>
      </c>
      <c r="B101" s="19" t="s">
        <v>60</v>
      </c>
      <c r="C101" s="11" t="s">
        <v>117</v>
      </c>
      <c r="D101" s="32">
        <f>D98</f>
        <v>0</v>
      </c>
      <c r="F101" s="50"/>
      <c r="G101" s="51"/>
      <c r="H101" s="49"/>
      <c r="I101" s="49"/>
      <c r="J101" s="49"/>
    </row>
    <row r="102" spans="1:10" ht="25.5" x14ac:dyDescent="0.2">
      <c r="A102" s="36" t="s">
        <v>166</v>
      </c>
      <c r="B102" s="19" t="s">
        <v>61</v>
      </c>
      <c r="C102" s="11" t="s">
        <v>117</v>
      </c>
      <c r="D102" s="32">
        <f>D99</f>
        <v>0</v>
      </c>
      <c r="E102" s="33"/>
      <c r="F102" s="49"/>
      <c r="G102" s="49"/>
      <c r="H102" s="49"/>
      <c r="I102" s="49"/>
      <c r="J102" s="49"/>
    </row>
    <row r="103" spans="1:10" ht="25.5" x14ac:dyDescent="0.2">
      <c r="A103" s="36" t="s">
        <v>167</v>
      </c>
      <c r="B103" s="19" t="s">
        <v>62</v>
      </c>
      <c r="C103" s="11" t="s">
        <v>117</v>
      </c>
      <c r="D103" s="32">
        <f>D100</f>
        <v>0</v>
      </c>
      <c r="E103" s="2"/>
      <c r="F103" s="49"/>
      <c r="G103" s="49"/>
      <c r="H103" s="49"/>
      <c r="I103" s="49"/>
      <c r="J103" s="49"/>
    </row>
    <row r="104" spans="1:10" ht="25.5" x14ac:dyDescent="0.2">
      <c r="A104" s="36" t="s">
        <v>143</v>
      </c>
      <c r="B104" s="19" t="s">
        <v>63</v>
      </c>
      <c r="C104" s="11" t="s">
        <v>117</v>
      </c>
      <c r="D104" s="32"/>
      <c r="F104" s="49"/>
      <c r="G104" s="49"/>
      <c r="H104" s="49"/>
      <c r="I104" s="49"/>
      <c r="J104" s="49"/>
    </row>
    <row r="105" spans="1:10" x14ac:dyDescent="0.2">
      <c r="A105" s="36" t="s">
        <v>158</v>
      </c>
      <c r="B105" s="30" t="s">
        <v>168</v>
      </c>
      <c r="C105" s="11" t="s">
        <v>86</v>
      </c>
      <c r="D105" s="11"/>
      <c r="F105" s="49"/>
      <c r="G105" s="49"/>
      <c r="H105" s="49"/>
      <c r="I105" s="49"/>
      <c r="J105" s="49"/>
    </row>
    <row r="106" spans="1:10" x14ac:dyDescent="0.2">
      <c r="A106" s="36" t="s">
        <v>169</v>
      </c>
      <c r="B106" s="19" t="s">
        <v>150</v>
      </c>
      <c r="C106" s="11" t="s">
        <v>86</v>
      </c>
      <c r="D106" s="34" t="s">
        <v>71</v>
      </c>
      <c r="F106" s="49"/>
      <c r="G106" s="49"/>
      <c r="H106" s="49"/>
      <c r="I106" s="49"/>
      <c r="J106" s="49"/>
    </row>
    <row r="107" spans="1:10" x14ac:dyDescent="0.2">
      <c r="A107" s="36" t="s">
        <v>170</v>
      </c>
      <c r="B107" s="19" t="s">
        <v>40</v>
      </c>
      <c r="C107" s="11" t="s">
        <v>25</v>
      </c>
      <c r="D107" s="35">
        <v>0</v>
      </c>
      <c r="F107" s="49"/>
      <c r="G107" s="49"/>
      <c r="H107" s="49"/>
      <c r="I107" s="49"/>
      <c r="J107" s="49"/>
    </row>
    <row r="108" spans="1:10" x14ac:dyDescent="0.2">
      <c r="A108" s="36" t="s">
        <v>171</v>
      </c>
      <c r="B108" s="19" t="s">
        <v>46</v>
      </c>
      <c r="C108" s="11" t="s">
        <v>117</v>
      </c>
      <c r="D108" s="32">
        <v>0</v>
      </c>
      <c r="F108" s="49"/>
      <c r="G108" s="49"/>
      <c r="H108" s="49"/>
      <c r="I108" s="49"/>
      <c r="J108" s="49"/>
    </row>
    <row r="109" spans="1:10" x14ac:dyDescent="0.2">
      <c r="A109" s="36" t="s">
        <v>172</v>
      </c>
      <c r="B109" s="19" t="s">
        <v>58</v>
      </c>
      <c r="C109" s="11" t="s">
        <v>117</v>
      </c>
      <c r="D109" s="32">
        <v>0</v>
      </c>
      <c r="F109" s="49"/>
      <c r="G109" s="49"/>
      <c r="H109" s="49"/>
      <c r="I109" s="49"/>
      <c r="J109" s="49"/>
    </row>
    <row r="110" spans="1:10" x14ac:dyDescent="0.2">
      <c r="A110" s="36" t="s">
        <v>173</v>
      </c>
      <c r="B110" s="19" t="s">
        <v>59</v>
      </c>
      <c r="C110" s="11" t="s">
        <v>117</v>
      </c>
      <c r="D110" s="32">
        <f>D108-D109</f>
        <v>0</v>
      </c>
      <c r="F110" s="49"/>
      <c r="G110" s="49"/>
      <c r="H110" s="49"/>
      <c r="I110" s="49"/>
      <c r="J110" s="49"/>
    </row>
    <row r="111" spans="1:10" ht="25.5" x14ac:dyDescent="0.2">
      <c r="A111" s="36" t="s">
        <v>174</v>
      </c>
      <c r="B111" s="19" t="s">
        <v>60</v>
      </c>
      <c r="C111" s="11" t="s">
        <v>117</v>
      </c>
      <c r="D111" s="32">
        <v>0</v>
      </c>
      <c r="F111" s="49"/>
      <c r="G111" s="49"/>
      <c r="H111" s="49"/>
      <c r="I111" s="49"/>
      <c r="J111" s="49"/>
    </row>
    <row r="112" spans="1:10" ht="25.5" x14ac:dyDescent="0.2">
      <c r="A112" s="36" t="s">
        <v>175</v>
      </c>
      <c r="B112" s="19" t="s">
        <v>61</v>
      </c>
      <c r="C112" s="11" t="s">
        <v>117</v>
      </c>
      <c r="D112" s="32">
        <f>D109</f>
        <v>0</v>
      </c>
      <c r="F112" s="49"/>
      <c r="G112" s="49"/>
      <c r="H112" s="49"/>
      <c r="I112" s="49"/>
      <c r="J112" s="49"/>
    </row>
    <row r="113" spans="1:10" ht="25.5" x14ac:dyDescent="0.2">
      <c r="A113" s="36" t="s">
        <v>176</v>
      </c>
      <c r="B113" s="19" t="s">
        <v>62</v>
      </c>
      <c r="C113" s="11" t="s">
        <v>117</v>
      </c>
      <c r="D113" s="32">
        <f>D110</f>
        <v>0</v>
      </c>
      <c r="F113" s="49"/>
      <c r="G113" s="49"/>
      <c r="H113" s="49"/>
      <c r="I113" s="49"/>
      <c r="J113" s="49"/>
    </row>
    <row r="114" spans="1:10" x14ac:dyDescent="0.2">
      <c r="A114" s="36" t="s">
        <v>177</v>
      </c>
      <c r="B114" s="30" t="s">
        <v>178</v>
      </c>
      <c r="C114" s="11" t="s">
        <v>86</v>
      </c>
      <c r="D114" s="11"/>
      <c r="F114" s="49"/>
      <c r="G114" s="49"/>
      <c r="H114" s="49"/>
      <c r="I114" s="49"/>
      <c r="J114" s="49"/>
    </row>
    <row r="115" spans="1:10" x14ac:dyDescent="0.2">
      <c r="A115" s="36" t="s">
        <v>179</v>
      </c>
      <c r="B115" s="19" t="s">
        <v>150</v>
      </c>
      <c r="C115" s="11" t="s">
        <v>86</v>
      </c>
      <c r="D115" s="34" t="s">
        <v>71</v>
      </c>
      <c r="F115" s="49"/>
      <c r="G115" s="49"/>
      <c r="H115" s="49"/>
      <c r="I115" s="49"/>
      <c r="J115" s="49"/>
    </row>
    <row r="116" spans="1:10" x14ac:dyDescent="0.2">
      <c r="A116" s="36" t="s">
        <v>180</v>
      </c>
      <c r="B116" s="19" t="s">
        <v>40</v>
      </c>
      <c r="C116" s="11" t="s">
        <v>25</v>
      </c>
      <c r="D116" s="35">
        <f>D117/((33.31*6+35.38*6)/12)</f>
        <v>0</v>
      </c>
      <c r="F116" s="49"/>
      <c r="G116" s="49"/>
      <c r="H116" s="49"/>
      <c r="I116" s="49"/>
      <c r="J116" s="49"/>
    </row>
    <row r="117" spans="1:10" x14ac:dyDescent="0.2">
      <c r="A117" s="36" t="s">
        <v>181</v>
      </c>
      <c r="B117" s="19" t="s">
        <v>46</v>
      </c>
      <c r="C117" s="11" t="s">
        <v>117</v>
      </c>
      <c r="D117" s="32">
        <v>0</v>
      </c>
      <c r="F117" s="49"/>
      <c r="G117" s="49"/>
      <c r="H117" s="49"/>
      <c r="I117" s="49"/>
      <c r="J117" s="49"/>
    </row>
    <row r="118" spans="1:10" x14ac:dyDescent="0.2">
      <c r="A118" s="36" t="s">
        <v>182</v>
      </c>
      <c r="B118" s="19" t="s">
        <v>58</v>
      </c>
      <c r="C118" s="11" t="s">
        <v>117</v>
      </c>
      <c r="D118" s="32">
        <v>0</v>
      </c>
      <c r="F118" s="49"/>
      <c r="G118" s="49"/>
      <c r="H118" s="49"/>
      <c r="I118" s="49"/>
      <c r="J118" s="49"/>
    </row>
    <row r="119" spans="1:10" x14ac:dyDescent="0.2">
      <c r="A119" s="36" t="s">
        <v>183</v>
      </c>
      <c r="B119" s="19" t="s">
        <v>59</v>
      </c>
      <c r="C119" s="11" t="s">
        <v>117</v>
      </c>
      <c r="D119" s="32">
        <f>D117-D118</f>
        <v>0</v>
      </c>
      <c r="F119" s="49"/>
      <c r="G119" s="49"/>
      <c r="H119" s="49"/>
      <c r="I119" s="49"/>
      <c r="J119" s="49"/>
    </row>
    <row r="120" spans="1:10" ht="25.5" x14ac:dyDescent="0.2">
      <c r="A120" s="36" t="s">
        <v>184</v>
      </c>
      <c r="B120" s="19" t="s">
        <v>60</v>
      </c>
      <c r="C120" s="11" t="s">
        <v>117</v>
      </c>
      <c r="D120" s="32">
        <f>D117</f>
        <v>0</v>
      </c>
      <c r="F120" s="49"/>
      <c r="G120" s="49"/>
      <c r="H120" s="49"/>
      <c r="I120" s="49"/>
      <c r="J120" s="49"/>
    </row>
    <row r="121" spans="1:10" ht="27" customHeight="1" x14ac:dyDescent="0.2">
      <c r="A121" s="36" t="s">
        <v>185</v>
      </c>
      <c r="B121" s="19" t="s">
        <v>61</v>
      </c>
      <c r="C121" s="11" t="s">
        <v>117</v>
      </c>
      <c r="D121" s="32">
        <f>D118</f>
        <v>0</v>
      </c>
      <c r="F121" s="49"/>
      <c r="G121" s="49"/>
      <c r="H121" s="49"/>
      <c r="I121" s="49"/>
      <c r="J121" s="49"/>
    </row>
    <row r="122" spans="1:10" ht="25.5" x14ac:dyDescent="0.2">
      <c r="A122" s="36" t="s">
        <v>186</v>
      </c>
      <c r="B122" s="19" t="s">
        <v>62</v>
      </c>
      <c r="C122" s="11" t="s">
        <v>117</v>
      </c>
      <c r="D122" s="32">
        <f>D119</f>
        <v>0</v>
      </c>
      <c r="F122" s="49"/>
      <c r="G122" s="49"/>
      <c r="H122" s="49"/>
      <c r="I122" s="49"/>
      <c r="J122" s="49"/>
    </row>
    <row r="123" spans="1:10" x14ac:dyDescent="0.2">
      <c r="A123" s="36" t="s">
        <v>187</v>
      </c>
      <c r="B123" s="30" t="s">
        <v>188</v>
      </c>
      <c r="C123" s="11" t="s">
        <v>86</v>
      </c>
      <c r="D123" s="34"/>
      <c r="F123" s="49"/>
      <c r="G123" s="49"/>
      <c r="H123" s="49"/>
      <c r="I123" s="49"/>
      <c r="J123" s="49"/>
    </row>
    <row r="124" spans="1:10" x14ac:dyDescent="0.2">
      <c r="A124" s="36" t="s">
        <v>189</v>
      </c>
      <c r="B124" s="19" t="s">
        <v>150</v>
      </c>
      <c r="C124" s="11" t="s">
        <v>86</v>
      </c>
      <c r="D124" s="34" t="s">
        <v>71</v>
      </c>
      <c r="F124" s="49"/>
      <c r="G124" s="49"/>
      <c r="H124" s="49"/>
      <c r="I124" s="49"/>
      <c r="J124" s="49"/>
    </row>
    <row r="125" spans="1:10" x14ac:dyDescent="0.2">
      <c r="A125" s="36" t="s">
        <v>190</v>
      </c>
      <c r="B125" s="19" t="s">
        <v>40</v>
      </c>
      <c r="C125" s="11" t="s">
        <v>25</v>
      </c>
      <c r="D125" s="35">
        <f>D126/((28.84*6+30.73*6)/12)</f>
        <v>0</v>
      </c>
      <c r="F125" s="49"/>
      <c r="G125" s="49"/>
      <c r="H125" s="49"/>
      <c r="I125" s="49"/>
      <c r="J125" s="49"/>
    </row>
    <row r="126" spans="1:10" x14ac:dyDescent="0.2">
      <c r="A126" s="36" t="s">
        <v>191</v>
      </c>
      <c r="B126" s="19" t="s">
        <v>46</v>
      </c>
      <c r="C126" s="11" t="s">
        <v>117</v>
      </c>
      <c r="D126" s="32">
        <v>0</v>
      </c>
      <c r="F126" s="49"/>
      <c r="G126" s="49"/>
      <c r="H126" s="49"/>
      <c r="I126" s="49"/>
      <c r="J126" s="49"/>
    </row>
    <row r="127" spans="1:10" x14ac:dyDescent="0.2">
      <c r="A127" s="36" t="s">
        <v>192</v>
      </c>
      <c r="B127" s="19" t="s">
        <v>58</v>
      </c>
      <c r="C127" s="11" t="s">
        <v>117</v>
      </c>
      <c r="D127" s="32">
        <v>0</v>
      </c>
      <c r="F127" s="49"/>
      <c r="G127" s="49"/>
      <c r="H127" s="49"/>
      <c r="I127" s="49"/>
      <c r="J127" s="49"/>
    </row>
    <row r="128" spans="1:10" x14ac:dyDescent="0.2">
      <c r="A128" s="36" t="s">
        <v>193</v>
      </c>
      <c r="B128" s="19" t="s">
        <v>59</v>
      </c>
      <c r="C128" s="11" t="s">
        <v>117</v>
      </c>
      <c r="D128" s="32">
        <f>D126-D127</f>
        <v>0</v>
      </c>
      <c r="F128" s="49"/>
      <c r="G128" s="49"/>
      <c r="H128" s="49"/>
      <c r="I128" s="49"/>
      <c r="J128" s="49"/>
    </row>
    <row r="129" spans="1:10" ht="25.5" x14ac:dyDescent="0.2">
      <c r="A129" s="36" t="s">
        <v>194</v>
      </c>
      <c r="B129" s="19" t="s">
        <v>60</v>
      </c>
      <c r="C129" s="11" t="s">
        <v>117</v>
      </c>
      <c r="D129" s="32">
        <f>D126</f>
        <v>0</v>
      </c>
      <c r="F129" s="49"/>
      <c r="G129" s="49"/>
      <c r="H129" s="49"/>
      <c r="I129" s="49"/>
      <c r="J129" s="49"/>
    </row>
    <row r="130" spans="1:10" ht="25.5" x14ac:dyDescent="0.2">
      <c r="A130" s="36" t="s">
        <v>195</v>
      </c>
      <c r="B130" s="19" t="s">
        <v>61</v>
      </c>
      <c r="C130" s="11" t="s">
        <v>117</v>
      </c>
      <c r="D130" s="32">
        <f>D127</f>
        <v>0</v>
      </c>
      <c r="F130" s="49"/>
      <c r="G130" s="49"/>
      <c r="H130" s="49"/>
      <c r="I130" s="49"/>
      <c r="J130" s="49"/>
    </row>
    <row r="131" spans="1:10" ht="25.5" x14ac:dyDescent="0.2">
      <c r="A131" s="36" t="s">
        <v>196</v>
      </c>
      <c r="B131" s="19" t="s">
        <v>62</v>
      </c>
      <c r="C131" s="11" t="s">
        <v>117</v>
      </c>
      <c r="D131" s="32">
        <f>D128</f>
        <v>0</v>
      </c>
      <c r="F131" s="49"/>
      <c r="G131" s="49"/>
      <c r="H131" s="49"/>
      <c r="I131" s="49"/>
      <c r="J131" s="49"/>
    </row>
    <row r="132" spans="1:10" x14ac:dyDescent="0.2">
      <c r="A132" s="36" t="s">
        <v>197</v>
      </c>
      <c r="B132" s="30" t="s">
        <v>198</v>
      </c>
      <c r="C132" s="11" t="s">
        <v>86</v>
      </c>
      <c r="D132" s="11"/>
      <c r="F132" s="49"/>
      <c r="G132" s="49"/>
      <c r="H132" s="49"/>
      <c r="I132" s="49"/>
      <c r="J132" s="49"/>
    </row>
    <row r="133" spans="1:10" x14ac:dyDescent="0.2">
      <c r="A133" s="36" t="s">
        <v>199</v>
      </c>
      <c r="B133" s="19" t="s">
        <v>150</v>
      </c>
      <c r="C133" s="11" t="s">
        <v>86</v>
      </c>
      <c r="D133" s="34" t="s">
        <v>151</v>
      </c>
      <c r="F133" s="49"/>
      <c r="G133" s="49"/>
      <c r="H133" s="49"/>
      <c r="I133" s="49"/>
      <c r="J133" s="49"/>
    </row>
    <row r="134" spans="1:10" x14ac:dyDescent="0.2">
      <c r="A134" s="36" t="s">
        <v>200</v>
      </c>
      <c r="B134" s="19" t="s">
        <v>40</v>
      </c>
      <c r="C134" s="11" t="s">
        <v>25</v>
      </c>
      <c r="D134" s="35">
        <f>D135/((5.38*6+5.56*6)/12)</f>
        <v>0</v>
      </c>
    </row>
    <row r="135" spans="1:10" x14ac:dyDescent="0.2">
      <c r="A135" s="36" t="s">
        <v>201</v>
      </c>
      <c r="B135" s="19" t="s">
        <v>46</v>
      </c>
      <c r="C135" s="11" t="s">
        <v>117</v>
      </c>
      <c r="D135" s="32">
        <v>0</v>
      </c>
    </row>
    <row r="136" spans="1:10" x14ac:dyDescent="0.2">
      <c r="A136" s="36" t="s">
        <v>202</v>
      </c>
      <c r="B136" s="19" t="s">
        <v>58</v>
      </c>
      <c r="C136" s="11" t="s">
        <v>117</v>
      </c>
      <c r="D136" s="32">
        <v>0</v>
      </c>
    </row>
    <row r="137" spans="1:10" x14ac:dyDescent="0.2">
      <c r="A137" s="36" t="s">
        <v>203</v>
      </c>
      <c r="B137" s="19" t="s">
        <v>59</v>
      </c>
      <c r="C137" s="11" t="s">
        <v>117</v>
      </c>
      <c r="D137" s="32">
        <f>D135-D136</f>
        <v>0</v>
      </c>
    </row>
    <row r="138" spans="1:10" ht="25.5" x14ac:dyDescent="0.2">
      <c r="A138" s="36" t="s">
        <v>204</v>
      </c>
      <c r="B138" s="19" t="s">
        <v>60</v>
      </c>
      <c r="C138" s="11" t="s">
        <v>117</v>
      </c>
      <c r="D138" s="32">
        <f>D135</f>
        <v>0</v>
      </c>
    </row>
    <row r="139" spans="1:10" ht="25.5" x14ac:dyDescent="0.2">
      <c r="A139" s="36" t="s">
        <v>205</v>
      </c>
      <c r="B139" s="19" t="s">
        <v>61</v>
      </c>
      <c r="C139" s="11" t="s">
        <v>117</v>
      </c>
      <c r="D139" s="32">
        <f>D136</f>
        <v>0</v>
      </c>
    </row>
    <row r="140" spans="1:10" ht="25.5" x14ac:dyDescent="0.2">
      <c r="A140" s="36" t="s">
        <v>206</v>
      </c>
      <c r="B140" s="19" t="s">
        <v>62</v>
      </c>
      <c r="C140" s="11" t="s">
        <v>117</v>
      </c>
      <c r="D140" s="32">
        <f>D137</f>
        <v>0</v>
      </c>
    </row>
    <row r="141" spans="1:10" x14ac:dyDescent="0.2">
      <c r="A141" s="100" t="s">
        <v>64</v>
      </c>
      <c r="B141" s="100"/>
      <c r="C141" s="100"/>
      <c r="D141" s="100"/>
    </row>
    <row r="142" spans="1:10" x14ac:dyDescent="0.2">
      <c r="A142" s="36" t="s">
        <v>144</v>
      </c>
      <c r="B142" s="19" t="s">
        <v>53</v>
      </c>
      <c r="C142" s="11" t="s">
        <v>107</v>
      </c>
      <c r="D142" s="11"/>
    </row>
    <row r="143" spans="1:10" x14ac:dyDescent="0.2">
      <c r="A143" s="36" t="s">
        <v>145</v>
      </c>
      <c r="B143" s="19" t="s">
        <v>54</v>
      </c>
      <c r="C143" s="11" t="s">
        <v>107</v>
      </c>
      <c r="D143" s="11"/>
    </row>
    <row r="144" spans="1:10" x14ac:dyDescent="0.2">
      <c r="A144" s="5" t="s">
        <v>146</v>
      </c>
      <c r="B144" s="13" t="s">
        <v>55</v>
      </c>
      <c r="C144" s="7" t="s">
        <v>107</v>
      </c>
      <c r="D144" s="11"/>
    </row>
    <row r="145" spans="1:4" x14ac:dyDescent="0.2">
      <c r="A145" s="5" t="s">
        <v>147</v>
      </c>
      <c r="B145" s="13" t="s">
        <v>56</v>
      </c>
      <c r="C145" s="7" t="s">
        <v>117</v>
      </c>
      <c r="D145" s="32"/>
    </row>
    <row r="146" spans="1:4" x14ac:dyDescent="0.2">
      <c r="A146" s="100" t="s">
        <v>65</v>
      </c>
      <c r="B146" s="100"/>
      <c r="C146" s="100"/>
      <c r="D146" s="100"/>
    </row>
    <row r="147" spans="1:4" x14ac:dyDescent="0.2">
      <c r="A147" s="5" t="s">
        <v>148</v>
      </c>
      <c r="B147" s="13" t="s">
        <v>66</v>
      </c>
      <c r="C147" s="7" t="s">
        <v>107</v>
      </c>
      <c r="D147" s="11"/>
    </row>
    <row r="148" spans="1:4" x14ac:dyDescent="0.2">
      <c r="A148" s="5" t="s">
        <v>24</v>
      </c>
      <c r="B148" s="13" t="s">
        <v>67</v>
      </c>
      <c r="C148" s="7" t="s">
        <v>107</v>
      </c>
      <c r="D148" s="11"/>
    </row>
    <row r="149" spans="1:4" ht="25.5" x14ac:dyDescent="0.2">
      <c r="A149" s="5" t="s">
        <v>149</v>
      </c>
      <c r="B149" s="13" t="s">
        <v>68</v>
      </c>
      <c r="C149" s="7" t="s">
        <v>117</v>
      </c>
      <c r="D149" s="11"/>
    </row>
  </sheetData>
  <mergeCells count="15">
    <mergeCell ref="A39:A43"/>
    <mergeCell ref="A141:D141"/>
    <mergeCell ref="A146:D146"/>
    <mergeCell ref="A8:D8"/>
    <mergeCell ref="A26:D26"/>
    <mergeCell ref="A82:D82"/>
    <mergeCell ref="A87:D87"/>
    <mergeCell ref="A94:D94"/>
    <mergeCell ref="B31:D31"/>
    <mergeCell ref="B67:D67"/>
    <mergeCell ref="B38:D38"/>
    <mergeCell ref="B46:D46"/>
    <mergeCell ref="B53:D53"/>
    <mergeCell ref="B57:D57"/>
    <mergeCell ref="B63:D63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А_ф.1.1</vt:lpstr>
      <vt:lpstr>И_ф.2.8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2022-02-11T06:23:24Z</cp:lastPrinted>
  <dcterms:created xsi:type="dcterms:W3CDTF">1996-10-08T23:32:33Z</dcterms:created>
  <dcterms:modified xsi:type="dcterms:W3CDTF">2022-03-14T08:50:09Z</dcterms:modified>
</cp:coreProperties>
</file>