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2" i="13" l="1"/>
  <c r="D49" i="13"/>
  <c r="D28" i="13"/>
  <c r="D58" i="13" l="1"/>
  <c r="D43" i="13" l="1"/>
  <c r="D59" i="13"/>
  <c r="D36" i="13"/>
  <c r="D104" i="13"/>
  <c r="D95" i="13"/>
  <c r="D86" i="13"/>
  <c r="D33" i="13"/>
  <c r="D35" i="13"/>
  <c r="D32" i="13"/>
  <c r="D30" i="13"/>
  <c r="D29" i="13"/>
  <c r="D67" i="13"/>
  <c r="D9" i="13"/>
  <c r="D16" i="13"/>
  <c r="D100" i="13"/>
  <c r="D109" i="13"/>
  <c r="D108" i="13"/>
  <c r="D107" i="13"/>
  <c r="D110" i="13"/>
  <c r="D99" i="13"/>
  <c r="D91" i="13"/>
  <c r="D90" i="13"/>
  <c r="D89" i="13"/>
  <c r="D92" i="13" s="1"/>
  <c r="D81" i="13"/>
  <c r="D80" i="13"/>
  <c r="D82" i="13"/>
  <c r="D12" i="13"/>
  <c r="D98" i="13"/>
  <c r="D101" i="13" s="1"/>
  <c r="D25" i="13" l="1"/>
  <c r="D23" i="13" s="1"/>
  <c r="D60" i="13"/>
  <c r="D70" i="13"/>
</calcChain>
</file>

<file path=xl/sharedStrings.xml><?xml version="1.0" encoding="utf-8"?>
<sst xmlns="http://schemas.openxmlformats.org/spreadsheetml/2006/main" count="1094" uniqueCount="555">
  <si>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</si>
  <si>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</si>
  <si>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</si>
  <si>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</si>
  <si>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</si>
  <si>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</si>
  <si>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</si>
  <si>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</si>
  <si>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</si>
  <si>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</si>
  <si>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</si>
  <si>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</si>
  <si>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</si>
  <si>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</si>
  <si>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</si>
  <si>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</si>
  <si>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</si>
  <si>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</si>
  <si>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</si>
  <si>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</si>
  <si>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</si>
  <si>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</si>
  <si>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</si>
  <si>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</si>
  <si>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</si>
  <si>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</si>
  <si>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</si>
  <si>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</si>
  <si>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</si>
  <si>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</si>
  <si>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</si>
  <si>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</si>
  <si>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</si>
  <si>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</si>
  <si>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</si>
  <si>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</si>
  <si>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</si>
  <si>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</si>
  <si>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</si>
  <si>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</si>
  <si>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</si>
  <si>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</si>
  <si>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</si>
  <si>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</si>
  <si>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</si>
  <si>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</si>
  <si>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</si>
  <si>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</si>
  <si>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</si>
  <si>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</si>
  <si>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</si>
  <si>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</si>
  <si>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</si>
  <si>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</si>
  <si>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</si>
  <si>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</si>
  <si>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</si>
  <si>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</si>
  <si>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</si>
  <si>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</si>
  <si>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</si>
  <si>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</si>
  <si>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</si>
  <si>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</si>
  <si>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</si>
  <si>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</si>
  <si>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</si>
  <si>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</si>
  <si>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</si>
  <si>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</si>
  <si>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</si>
  <si>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</si>
  <si>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</si>
  <si>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</si>
  <si>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</si>
  <si>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</si>
  <si>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</si>
  <si>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</si>
  <si>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</si>
  <si>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</si>
  <si>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</si>
  <si>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</si>
  <si>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</si>
  <si>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</si>
  <si>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</si>
  <si>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</si>
  <si>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</si>
  <si>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</si>
  <si>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</si>
  <si>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</si>
  <si>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</si>
  <si>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</si>
  <si>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</si>
  <si>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</si>
  <si>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</si>
  <si>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</si>
  <si>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</si>
  <si>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</si>
  <si>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</si>
  <si>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</si>
  <si>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</si>
  <si>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</si>
  <si>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</si>
  <si>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</si>
  <si>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</si>
  <si>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</si>
  <si>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</si>
  <si>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</si>
  <si>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</si>
  <si>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</si>
  <si>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</si>
  <si>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</si>
  <si>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</si>
  <si>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</si>
  <si>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</si>
  <si>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</si>
  <si>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</si>
  <si>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</si>
  <si>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</si>
  <si>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</si>
  <si>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</si>
  <si>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</si>
  <si>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</si>
  <si>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</si>
  <si>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</si>
  <si>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</si>
  <si>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</si>
  <si>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</si>
  <si>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</si>
  <si>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</si>
  <si>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</si>
  <si>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</si>
  <si>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</si>
  <si>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</si>
  <si>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</si>
  <si>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</si>
  <si>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</si>
  <si>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</si>
  <si>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</si>
  <si>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</si>
  <si>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</si>
  <si>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</si>
  <si>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</si>
  <si>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</si>
  <si>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</si>
  <si>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</si>
  <si>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</si>
  <si>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</si>
  <si>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</si>
  <si>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</si>
  <si>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</si>
  <si>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</si>
  <si>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</si>
  <si>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</si>
  <si>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</si>
  <si>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</si>
  <si>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</si>
  <si>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</si>
  <si>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</si>
  <si>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</si>
  <si>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</si>
  <si>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</si>
  <si>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</si>
  <si>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</si>
  <si>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</si>
  <si>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</si>
  <si>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</si>
  <si>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</si>
  <si>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</si>
  <si>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</si>
  <si>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</si>
  <si>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</si>
  <si>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</si>
  <si>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</si>
  <si>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</si>
  <si>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</si>
  <si>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</si>
  <si>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</si>
  <si>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</si>
  <si>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</si>
  <si>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</si>
  <si>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</si>
  <si>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</si>
  <si>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</si>
  <si>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</si>
  <si>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</si>
  <si>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</si>
  <si>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</si>
  <si>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</si>
  <si>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</si>
  <si>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</si>
  <si>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</si>
  <si>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</si>
  <si>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</si>
  <si>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</si>
  <si>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</si>
  <si>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</si>
  <si>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</si>
  <si>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</si>
  <si>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</si>
  <si>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</si>
  <si>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</si>
  <si>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</si>
  <si>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</si>
  <si>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</si>
  <si>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</si>
  <si>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</si>
  <si>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</si>
  <si>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</si>
  <si>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</si>
  <si>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</si>
  <si>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</si>
  <si>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</si>
  <si>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</si>
  <si>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</si>
  <si>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</si>
  <si>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</si>
  <si>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</si>
  <si>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</si>
  <si>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</si>
  <si>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</si>
  <si>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</si>
  <si>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</si>
  <si>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</si>
  <si>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</si>
  <si>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</si>
  <si>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</si>
  <si>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</si>
  <si>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</si>
  <si>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</si>
  <si>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</si>
  <si>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</si>
  <si>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</si>
  <si>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</si>
  <si>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</si>
  <si>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</si>
  <si>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</si>
  <si>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</si>
  <si>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</si>
  <si>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</si>
  <si>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</si>
  <si>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</si>
  <si>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</si>
  <si>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</si>
  <si>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</si>
  <si>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</si>
  <si>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</si>
  <si>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</si>
  <si>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</si>
  <si>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</si>
  <si>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</si>
  <si>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</si>
  <si>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</si>
  <si>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</si>
  <si>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</si>
  <si>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</si>
  <si>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</si>
  <si>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</si>
  <si>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</si>
  <si>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</si>
  <si>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</si>
  <si>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</si>
  <si>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</si>
  <si>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</si>
  <si>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</si>
  <si>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</si>
  <si>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</si>
  <si>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</si>
  <si>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</si>
  <si>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</si>
  <si>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</si>
  <si>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</si>
  <si>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</si>
  <si>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</si>
  <si>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</si>
  <si>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</si>
  <si>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</si>
  <si>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</si>
  <si>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</si>
  <si>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</si>
  <si>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</si>
  <si>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</si>
  <si>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</si>
  <si>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</si>
  <si>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</si>
  <si>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</si>
  <si>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</si>
  <si>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</si>
  <si>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</si>
  <si>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</si>
  <si>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</si>
  <si>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</si>
  <si>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</si>
  <si>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</si>
  <si>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</si>
  <si>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</si>
  <si>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</si>
  <si>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</si>
  <si>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</si>
  <si>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</si>
  <si>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</si>
  <si>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</si>
  <si>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</si>
  <si>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</si>
  <si>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</si>
  <si>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</si>
  <si>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</si>
  <si>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</si>
  <si>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</si>
  <si>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</si>
  <si>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</si>
  <si>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</si>
  <si>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</si>
  <si>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</si>
  <si>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</si>
  <si>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</si>
  <si>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</si>
  <si>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</si>
  <si>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</si>
  <si>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</si>
  <si>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</si>
  <si>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</si>
  <si>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</si>
  <si>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</si>
  <si>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</si>
  <si>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</si>
  <si>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</si>
  <si>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</si>
  <si>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</si>
  <si>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</si>
  <si>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</si>
  <si>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</si>
  <si>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</si>
  <si>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</si>
  <si>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</si>
  <si>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</si>
  <si>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</si>
  <si>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</si>
  <si>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</si>
  <si>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</si>
  <si>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</si>
  <si>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</si>
  <si>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</si>
  <si>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</si>
  <si>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</si>
  <si>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</si>
  <si>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</si>
  <si>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</si>
  <si>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</si>
  <si>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</si>
  <si>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</si>
  <si>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</si>
  <si>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</si>
  <si>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</si>
  <si>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</si>
  <si>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</si>
  <si>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</si>
  <si>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</si>
  <si>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</si>
  <si>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</si>
  <si>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</si>
  <si>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</si>
  <si>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</si>
  <si>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</si>
  <si>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</si>
  <si>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</si>
  <si>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</si>
  <si>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</si>
  <si>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</si>
  <si>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</si>
  <si>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</si>
  <si>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</si>
  <si>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</si>
  <si>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</si>
  <si>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</si>
  <si>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</si>
  <si>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</si>
  <si>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</si>
  <si>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</si>
  <si>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</si>
  <si>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</si>
  <si>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</si>
  <si>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</si>
  <si>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</si>
  <si>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</si>
  <si>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</si>
  <si>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</si>
  <si>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</si>
  <si>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</si>
  <si>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</si>
  <si>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</si>
  <si>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</si>
  <si>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</si>
  <si>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</si>
  <si>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</si>
  <si>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</si>
  <si>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</si>
  <si>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</si>
  <si>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</si>
  <si>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</si>
  <si>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</si>
  <si>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</si>
  <si>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</si>
  <si>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</si>
  <si>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</si>
  <si>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</si>
  <si>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</si>
  <si>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</si>
  <si>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</si>
  <si>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</si>
  <si>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</si>
  <si>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</si>
  <si>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</si>
  <si>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</si>
  <si>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</si>
  <si>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</si>
  <si>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</si>
  <si>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</si>
  <si>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</si>
  <si>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</si>
  <si>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</si>
  <si>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</si>
  <si>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</si>
  <si>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</si>
  <si>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</si>
  <si>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</si>
  <si>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</si>
  <si>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</si>
  <si>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</si>
  <si>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</si>
  <si>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</si>
  <si>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</si>
  <si>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</si>
  <si>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</si>
  <si>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</si>
  <si>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</si>
  <si>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</si>
  <si>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</si>
  <si>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</si>
  <si>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</si>
  <si>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</si>
  <si>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</si>
  <si>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</si>
  <si>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</si>
  <si>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</si>
  <si>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</si>
  <si>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</si>
  <si>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</si>
  <si>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</si>
  <si>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</si>
  <si>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</si>
  <si>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</si>
  <si>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</si>
  <si>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</si>
  <si>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</si>
  <si>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</si>
  <si>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</si>
  <si>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</si>
  <si>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</si>
  <si>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</si>
  <si>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</si>
  <si>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</si>
  <si>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</si>
  <si>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</si>
  <si>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</si>
  <si>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Коммунистическая, д. 8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</si>
  <si>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</si>
  <si>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</si>
  <si>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</si>
  <si>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</si>
  <si>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</si>
  <si>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</si>
  <si>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</si>
  <si>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</si>
  <si>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</si>
  <si>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</si>
  <si>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</si>
  <si>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</si>
  <si>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</si>
  <si>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</si>
  <si>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</si>
  <si>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</si>
  <si>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</si>
  <si>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</si>
  <si>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</si>
  <si>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</si>
  <si>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</si>
  <si>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</si>
  <si>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</si>
  <si>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</si>
  <si>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</si>
  <si>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</si>
  <si>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</si>
  <si>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</si>
  <si>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</si>
  <si>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</si>
  <si>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</si>
  <si>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</si>
  <si>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</si>
  <si>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</si>
  <si>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</si>
  <si>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</si>
  <si>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</si>
  <si>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</si>
  <si>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</si>
  <si>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</si>
  <si>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</si>
  <si>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</si>
  <si>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</si>
  <si>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</si>
  <si>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</si>
  <si>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</si>
  <si>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</si>
  <si>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</si>
  <si>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</si>
  <si>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</si>
  <si>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</si>
  <si>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</si>
  <si>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</si>
  <si>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</si>
  <si>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</si>
  <si>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</si>
  <si>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</si>
  <si>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</si>
  <si>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шт.</t>
  </si>
  <si>
    <t>256,67 м2</t>
  </si>
  <si>
    <t>Россыпь противогололедных материалов на тротуарах вручную (январь, февраль)</t>
  </si>
  <si>
    <t>Ремонт кровли козырька</t>
  </si>
  <si>
    <t>2 м2</t>
  </si>
  <si>
    <t>Отчет об исполнении управляющей организацией договора управления за 2021г.</t>
  </si>
  <si>
    <t>01.01.2021г.</t>
  </si>
  <si>
    <t>31.12.2021г.</t>
  </si>
  <si>
    <t>Ликвидация воздушных пробок в системе отопления, в  стояке, слив и наполнение системы</t>
  </si>
  <si>
    <t>Ремонт козырька</t>
  </si>
  <si>
    <t>Демонтаж и прокладка трубопровода Д- 40 мм</t>
  </si>
  <si>
    <t>6,4 м</t>
  </si>
  <si>
    <t>Прокладка трубопровода из полипропиленовых труб Д -32 мм</t>
  </si>
  <si>
    <t>12,8 м</t>
  </si>
  <si>
    <t>Замена трубопровода диаметром 20 мм</t>
  </si>
  <si>
    <t>12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</si>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</sst>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468</v>
      </c>
    </row>
    <row r="3" spans="1:9" x14ac:dyDescent="0.2">
      <c r="A3" t="s">
        <v>327</v>
      </c>
    </row>
    <row r="4" spans="1:9" x14ac:dyDescent="0.2">
      <c r="B4" t="s">
        <v>522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59" t="s">
        <v>332</v>
      </c>
      <c r="C7" s="21" t="s">
        <v>333</v>
      </c>
      <c r="D7" s="21"/>
      <c r="E7" s="88" t="s">
        <v>314</v>
      </c>
      <c r="F7" s="89"/>
      <c r="G7" s="89"/>
      <c r="H7" s="89"/>
      <c r="I7" s="35"/>
    </row>
    <row r="8" spans="1:9" ht="12.75" customHeight="1" x14ac:dyDescent="0.2">
      <c r="A8" s="87" t="s">
        <v>334</v>
      </c>
      <c r="B8" s="87"/>
      <c r="C8" s="87"/>
      <c r="D8" s="87"/>
    </row>
    <row r="9" spans="1:9" ht="76.5" x14ac:dyDescent="0.2">
      <c r="A9" s="19" t="s">
        <v>16</v>
      </c>
      <c r="B9" s="23" t="s">
        <v>335</v>
      </c>
      <c r="C9" s="21" t="s">
        <v>333</v>
      </c>
      <c r="D9" s="24" t="s">
        <v>540</v>
      </c>
      <c r="E9" s="18" t="s">
        <v>50</v>
      </c>
    </row>
    <row r="10" spans="1:9" x14ac:dyDescent="0.2">
      <c r="A10" s="19"/>
      <c r="B10" s="40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4" t="s">
        <v>541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542</v>
      </c>
      <c r="E12" s="88" t="s">
        <v>417</v>
      </c>
      <c r="F12" s="89"/>
      <c r="G12" s="89"/>
      <c r="H12" s="89"/>
      <c r="I12" s="89"/>
    </row>
    <row r="13" spans="1:9" ht="17.25" customHeight="1" x14ac:dyDescent="0.2">
      <c r="A13" s="19"/>
      <c r="B13" s="40" t="s">
        <v>418</v>
      </c>
      <c r="C13" s="21"/>
      <c r="D13" s="25" t="s">
        <v>543</v>
      </c>
      <c r="E13" s="88"/>
      <c r="F13" s="89"/>
      <c r="G13" s="89"/>
      <c r="H13" s="89"/>
      <c r="I13" s="89"/>
    </row>
    <row r="14" spans="1:9" ht="17.25" customHeight="1" x14ac:dyDescent="0.2">
      <c r="A14" s="19"/>
      <c r="B14" s="40" t="s">
        <v>419</v>
      </c>
      <c r="C14" s="21"/>
      <c r="D14" s="25" t="s">
        <v>544</v>
      </c>
      <c r="E14" s="88"/>
      <c r="F14" s="89"/>
      <c r="G14" s="89"/>
      <c r="H14" s="89"/>
      <c r="I14" s="89"/>
    </row>
    <row r="15" spans="1:9" ht="51" x14ac:dyDescent="0.2">
      <c r="A15" s="19" t="s">
        <v>18</v>
      </c>
      <c r="B15" s="23" t="s">
        <v>338</v>
      </c>
      <c r="C15" s="21" t="s">
        <v>333</v>
      </c>
      <c r="D15" s="47" t="s">
        <v>545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8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49" t="s">
        <v>546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49" t="s">
        <v>546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50" t="s">
        <v>547</v>
      </c>
      <c r="E19" s="90" t="s">
        <v>315</v>
      </c>
      <c r="F19" s="91"/>
      <c r="G19" s="91"/>
      <c r="H19" s="91"/>
      <c r="I19" s="91"/>
    </row>
    <row r="20" spans="1:14" x14ac:dyDescent="0.2">
      <c r="A20" s="19" t="s">
        <v>23</v>
      </c>
      <c r="B20" s="23" t="s">
        <v>342</v>
      </c>
      <c r="C20" s="21" t="s">
        <v>333</v>
      </c>
      <c r="D20" s="51" t="s">
        <v>548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549</v>
      </c>
    </row>
    <row r="23" spans="1:14" x14ac:dyDescent="0.2">
      <c r="A23" s="19"/>
      <c r="B23" s="40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3" t="s">
        <v>550</v>
      </c>
      <c r="E24" s="88" t="s">
        <v>316</v>
      </c>
      <c r="F24" s="89"/>
      <c r="G24" s="89"/>
      <c r="H24" s="89"/>
      <c r="I24" s="89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3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1" t="s">
        <v>347</v>
      </c>
      <c r="C26" s="21" t="s">
        <v>333</v>
      </c>
      <c r="D26" s="49" t="s">
        <v>551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1" t="s">
        <v>348</v>
      </c>
      <c r="C27" s="21" t="s">
        <v>333</v>
      </c>
      <c r="D27" s="25" t="s">
        <v>552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1" t="s">
        <v>349</v>
      </c>
      <c r="C28" s="21" t="s">
        <v>333</v>
      </c>
      <c r="D28" s="31" t="s">
        <v>469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3"/>
      <c r="K30" s="22" t="s">
        <v>4</v>
      </c>
      <c r="L30" s="84" t="s">
        <v>12</v>
      </c>
      <c r="M30" s="85"/>
      <c r="N30" s="86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88" t="s">
        <v>218</v>
      </c>
      <c r="F31" s="89"/>
      <c r="G31" s="89"/>
      <c r="H31" s="89"/>
      <c r="I31" s="89"/>
      <c r="K31" s="22" t="s">
        <v>5</v>
      </c>
      <c r="L31" s="84" t="s">
        <v>12</v>
      </c>
      <c r="M31" s="85"/>
      <c r="N31" s="86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40" t="s">
        <v>47</v>
      </c>
      <c r="C34" s="21" t="s">
        <v>357</v>
      </c>
      <c r="D34" s="31"/>
    </row>
    <row r="35" spans="1:5" x14ac:dyDescent="0.2">
      <c r="A35" s="19"/>
      <c r="B35" s="40" t="s">
        <v>48</v>
      </c>
      <c r="C35" s="21" t="s">
        <v>357</v>
      </c>
      <c r="D35" s="31"/>
    </row>
    <row r="36" spans="1:5" x14ac:dyDescent="0.2">
      <c r="A36" s="19"/>
      <c r="B36" s="40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7" t="s">
        <v>333</v>
      </c>
      <c r="D37" s="37"/>
    </row>
    <row r="38" spans="1:5" ht="30" customHeight="1" x14ac:dyDescent="0.2">
      <c r="A38" s="87" t="s">
        <v>219</v>
      </c>
      <c r="B38" s="87"/>
      <c r="C38" s="87"/>
      <c r="D38" s="87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553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554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470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7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7"/>
    </row>
    <row r="45" spans="1:5" x14ac:dyDescent="0.2">
      <c r="A45" s="36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9" sqref="F9"/>
    </sheetView>
  </sheetViews>
  <sheetFormatPr defaultRowHeight="12.75" x14ac:dyDescent="0.2"/>
  <cols>
    <col min="1" max="1" width="7.7109375" customWidth="1"/>
    <col min="2" max="2" width="47.42578125" customWidth="1"/>
    <col min="3" max="3" width="13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529</v>
      </c>
    </row>
    <row r="3" spans="1:5" x14ac:dyDescent="0.2">
      <c r="B3" s="46" t="s">
        <v>465</v>
      </c>
    </row>
    <row r="4" spans="1:5" ht="15.75" x14ac:dyDescent="0.25">
      <c r="A4" s="60" t="s">
        <v>328</v>
      </c>
      <c r="B4" s="61" t="s">
        <v>329</v>
      </c>
      <c r="C4" s="61" t="s">
        <v>330</v>
      </c>
      <c r="D4" s="62" t="s">
        <v>331</v>
      </c>
    </row>
    <row r="5" spans="1:5" x14ac:dyDescent="0.2">
      <c r="A5" s="63" t="s">
        <v>365</v>
      </c>
      <c r="B5" s="64" t="s">
        <v>332</v>
      </c>
      <c r="C5" s="65" t="s">
        <v>333</v>
      </c>
      <c r="D5" s="66"/>
    </row>
    <row r="6" spans="1:5" x14ac:dyDescent="0.2">
      <c r="A6" s="63" t="s">
        <v>16</v>
      </c>
      <c r="B6" s="64" t="s">
        <v>29</v>
      </c>
      <c r="C6" s="65" t="s">
        <v>333</v>
      </c>
      <c r="D6" s="66" t="s">
        <v>530</v>
      </c>
      <c r="E6" s="10"/>
    </row>
    <row r="7" spans="1:5" x14ac:dyDescent="0.2">
      <c r="A7" s="67" t="s">
        <v>366</v>
      </c>
      <c r="B7" s="64" t="s">
        <v>30</v>
      </c>
      <c r="C7" s="66" t="s">
        <v>333</v>
      </c>
      <c r="D7" s="66" t="s">
        <v>531</v>
      </c>
      <c r="E7" s="10"/>
    </row>
    <row r="8" spans="1:5" ht="30" customHeight="1" x14ac:dyDescent="0.2">
      <c r="A8" s="93" t="s">
        <v>170</v>
      </c>
      <c r="B8" s="93"/>
      <c r="C8" s="93"/>
      <c r="D8" s="93"/>
    </row>
    <row r="9" spans="1:5" ht="25.5" x14ac:dyDescent="0.2">
      <c r="A9" s="67" t="s">
        <v>17</v>
      </c>
      <c r="B9" s="68" t="s">
        <v>31</v>
      </c>
      <c r="C9" s="66" t="s">
        <v>364</v>
      </c>
      <c r="D9" s="69">
        <f>D11</f>
        <v>7152.2</v>
      </c>
    </row>
    <row r="10" spans="1:5" x14ac:dyDescent="0.2">
      <c r="A10" s="94" t="s">
        <v>18</v>
      </c>
      <c r="B10" s="95" t="s">
        <v>466</v>
      </c>
      <c r="C10" s="96" t="s">
        <v>364</v>
      </c>
      <c r="D10" s="97"/>
      <c r="E10" s="10"/>
    </row>
    <row r="11" spans="1:5" x14ac:dyDescent="0.2">
      <c r="A11" s="94" t="s">
        <v>19</v>
      </c>
      <c r="B11" s="95" t="s">
        <v>467</v>
      </c>
      <c r="C11" s="96" t="s">
        <v>364</v>
      </c>
      <c r="D11" s="98">
        <v>7152.2</v>
      </c>
      <c r="E11" s="10"/>
    </row>
    <row r="12" spans="1:5" ht="25.5" x14ac:dyDescent="0.2">
      <c r="A12" s="30" t="s">
        <v>20</v>
      </c>
      <c r="B12" s="99" t="s">
        <v>171</v>
      </c>
      <c r="C12" s="31" t="s">
        <v>364</v>
      </c>
      <c r="D12" s="100">
        <f>SUM(D13:D15)</f>
        <v>18123.259999999998</v>
      </c>
    </row>
    <row r="13" spans="1:5" x14ac:dyDescent="0.2">
      <c r="A13" s="30" t="s">
        <v>21</v>
      </c>
      <c r="B13" s="95" t="s">
        <v>462</v>
      </c>
      <c r="C13" s="31" t="s">
        <v>364</v>
      </c>
      <c r="D13" s="98">
        <v>5118.1400000000003</v>
      </c>
    </row>
    <row r="14" spans="1:5" x14ac:dyDescent="0.2">
      <c r="A14" s="30" t="s">
        <v>22</v>
      </c>
      <c r="B14" s="95" t="s">
        <v>463</v>
      </c>
      <c r="C14" s="31" t="s">
        <v>364</v>
      </c>
      <c r="D14" s="98">
        <v>5537.66</v>
      </c>
    </row>
    <row r="15" spans="1:5" x14ac:dyDescent="0.2">
      <c r="A15" s="30" t="s">
        <v>23</v>
      </c>
      <c r="B15" s="95" t="s">
        <v>464</v>
      </c>
      <c r="C15" s="31" t="s">
        <v>364</v>
      </c>
      <c r="D15" s="98">
        <v>7467.46</v>
      </c>
    </row>
    <row r="16" spans="1:5" x14ac:dyDescent="0.2">
      <c r="A16" s="30" t="s">
        <v>24</v>
      </c>
      <c r="B16" s="99" t="s">
        <v>34</v>
      </c>
      <c r="C16" s="31" t="s">
        <v>364</v>
      </c>
      <c r="D16" s="100">
        <f>D17</f>
        <v>15482</v>
      </c>
    </row>
    <row r="17" spans="1:10" x14ac:dyDescent="0.2">
      <c r="A17" s="30" t="s">
        <v>370</v>
      </c>
      <c r="B17" s="101" t="s">
        <v>415</v>
      </c>
      <c r="C17" s="31" t="s">
        <v>364</v>
      </c>
      <c r="D17" s="98">
        <v>15482</v>
      </c>
    </row>
    <row r="18" spans="1:10" x14ac:dyDescent="0.2">
      <c r="A18" s="30" t="s">
        <v>371</v>
      </c>
      <c r="B18" s="101" t="s">
        <v>172</v>
      </c>
      <c r="C18" s="31" t="s">
        <v>364</v>
      </c>
      <c r="D18" s="97"/>
    </row>
    <row r="19" spans="1:10" x14ac:dyDescent="0.2">
      <c r="A19" s="30" t="s">
        <v>372</v>
      </c>
      <c r="B19" s="101" t="s">
        <v>35</v>
      </c>
      <c r="C19" s="31" t="s">
        <v>364</v>
      </c>
      <c r="D19" s="97"/>
    </row>
    <row r="20" spans="1:10" ht="25.5" x14ac:dyDescent="0.2">
      <c r="A20" s="30" t="s">
        <v>373</v>
      </c>
      <c r="B20" s="101" t="s">
        <v>36</v>
      </c>
      <c r="C20" s="31" t="s">
        <v>364</v>
      </c>
      <c r="D20" s="97"/>
    </row>
    <row r="21" spans="1:10" x14ac:dyDescent="0.2">
      <c r="A21" s="30" t="s">
        <v>374</v>
      </c>
      <c r="B21" s="101" t="s">
        <v>37</v>
      </c>
      <c r="C21" s="31" t="s">
        <v>364</v>
      </c>
      <c r="D21" s="97"/>
      <c r="F21" s="53"/>
      <c r="G21" s="53"/>
      <c r="H21" s="53"/>
      <c r="I21" s="53"/>
      <c r="J21" s="53"/>
    </row>
    <row r="22" spans="1:10" x14ac:dyDescent="0.2">
      <c r="A22" s="30" t="s">
        <v>375</v>
      </c>
      <c r="B22" s="99" t="s">
        <v>38</v>
      </c>
      <c r="C22" s="31" t="s">
        <v>364</v>
      </c>
      <c r="D22" s="97"/>
      <c r="E22" s="10"/>
      <c r="F22" s="53"/>
      <c r="G22" s="53"/>
      <c r="H22" s="53"/>
      <c r="I22" s="53"/>
      <c r="J22" s="53"/>
    </row>
    <row r="23" spans="1:10" ht="25.5" x14ac:dyDescent="0.2">
      <c r="A23" s="30" t="s">
        <v>376</v>
      </c>
      <c r="B23" s="99" t="s">
        <v>39</v>
      </c>
      <c r="C23" s="31" t="s">
        <v>364</v>
      </c>
      <c r="D23" s="100">
        <f>D25</f>
        <v>9793.4599999999991</v>
      </c>
      <c r="F23" s="54"/>
      <c r="G23" s="54"/>
      <c r="H23" s="53"/>
      <c r="I23" s="54"/>
      <c r="J23" s="54"/>
    </row>
    <row r="24" spans="1:10" x14ac:dyDescent="0.2">
      <c r="A24" s="30" t="s">
        <v>377</v>
      </c>
      <c r="B24" s="101" t="s">
        <v>32</v>
      </c>
      <c r="C24" s="31" t="s">
        <v>364</v>
      </c>
      <c r="D24" s="97"/>
      <c r="F24" s="55"/>
      <c r="G24" s="56"/>
      <c r="H24" s="53"/>
      <c r="I24" s="57"/>
      <c r="J24" s="56"/>
    </row>
    <row r="25" spans="1:10" x14ac:dyDescent="0.2">
      <c r="A25" s="30" t="s">
        <v>378</v>
      </c>
      <c r="B25" s="101" t="s">
        <v>33</v>
      </c>
      <c r="C25" s="31" t="s">
        <v>364</v>
      </c>
      <c r="D25" s="98">
        <f>D9+D12-D16</f>
        <v>9793.4599999999991</v>
      </c>
      <c r="F25" s="55"/>
      <c r="G25" s="56"/>
      <c r="H25" s="53"/>
      <c r="I25" s="55"/>
      <c r="J25" s="56"/>
    </row>
    <row r="26" spans="1:10" ht="26.25" customHeight="1" x14ac:dyDescent="0.2">
      <c r="A26" s="102" t="s">
        <v>173</v>
      </c>
      <c r="B26" s="102"/>
      <c r="C26" s="102"/>
      <c r="D26" s="102"/>
      <c r="F26" s="55"/>
      <c r="G26" s="56"/>
      <c r="H26" s="53"/>
      <c r="I26" s="55"/>
      <c r="J26" s="56"/>
    </row>
    <row r="27" spans="1:10" x14ac:dyDescent="0.2">
      <c r="A27" s="30" t="s">
        <v>379</v>
      </c>
      <c r="B27" s="103" t="s">
        <v>174</v>
      </c>
      <c r="C27" s="31" t="s">
        <v>333</v>
      </c>
      <c r="D27" s="96"/>
      <c r="F27" s="55"/>
      <c r="G27" s="56"/>
      <c r="H27" s="53"/>
      <c r="I27" s="55"/>
      <c r="J27" s="56"/>
    </row>
    <row r="28" spans="1:10" ht="38.25" x14ac:dyDescent="0.2">
      <c r="A28" s="104" t="s">
        <v>471</v>
      </c>
      <c r="B28" s="105" t="s">
        <v>472</v>
      </c>
      <c r="C28" s="106" t="s">
        <v>364</v>
      </c>
      <c r="D28" s="107">
        <f>(66.42*12)+4887.41</f>
        <v>5684.45</v>
      </c>
      <c r="F28" s="55"/>
      <c r="G28" s="56"/>
      <c r="H28" s="53"/>
      <c r="I28" s="55"/>
      <c r="J28" s="56"/>
    </row>
    <row r="29" spans="1:10" ht="38.25" x14ac:dyDescent="0.2">
      <c r="A29" s="108" t="s">
        <v>473</v>
      </c>
      <c r="B29" s="109" t="s">
        <v>474</v>
      </c>
      <c r="C29" s="110" t="s">
        <v>364</v>
      </c>
      <c r="D29" s="111">
        <f>H29</f>
        <v>0</v>
      </c>
      <c r="F29" s="55"/>
      <c r="G29" s="56"/>
      <c r="H29" s="53"/>
      <c r="I29" s="55"/>
      <c r="J29" s="56"/>
    </row>
    <row r="30" spans="1:10" ht="51" x14ac:dyDescent="0.2">
      <c r="A30" s="108" t="s">
        <v>475</v>
      </c>
      <c r="B30" s="112" t="s">
        <v>476</v>
      </c>
      <c r="C30" s="113" t="s">
        <v>364</v>
      </c>
      <c r="D30" s="114">
        <f>SUM(D32:D35)</f>
        <v>2550.1799999999998</v>
      </c>
      <c r="F30" s="55"/>
      <c r="G30" s="56"/>
      <c r="H30" s="53"/>
      <c r="I30" s="55"/>
      <c r="J30" s="56"/>
    </row>
    <row r="31" spans="1:10" x14ac:dyDescent="0.2">
      <c r="A31" s="108" t="s">
        <v>477</v>
      </c>
      <c r="B31" s="115" t="s">
        <v>478</v>
      </c>
      <c r="C31" s="116"/>
      <c r="D31" s="117"/>
      <c r="F31" s="55"/>
      <c r="G31" s="56"/>
      <c r="H31" s="53"/>
      <c r="I31" s="55"/>
      <c r="J31" s="56"/>
    </row>
    <row r="32" spans="1:10" ht="25.5" x14ac:dyDescent="0.2">
      <c r="A32" s="108" t="s">
        <v>479</v>
      </c>
      <c r="B32" s="109" t="s">
        <v>480</v>
      </c>
      <c r="C32" s="110" t="s">
        <v>481</v>
      </c>
      <c r="D32" s="111">
        <f>(0)*1.2</f>
        <v>0</v>
      </c>
      <c r="F32" s="55"/>
      <c r="G32" s="56"/>
      <c r="H32" s="53"/>
      <c r="I32" s="55"/>
      <c r="J32" s="56"/>
    </row>
    <row r="33" spans="1:10" ht="25.5" x14ac:dyDescent="0.2">
      <c r="A33" s="108" t="s">
        <v>479</v>
      </c>
      <c r="B33" s="109" t="s">
        <v>482</v>
      </c>
      <c r="C33" s="110" t="s">
        <v>483</v>
      </c>
      <c r="D33" s="111">
        <f>(0)*1.2</f>
        <v>0</v>
      </c>
      <c r="F33" s="55"/>
      <c r="G33" s="56"/>
      <c r="H33" s="53"/>
      <c r="I33" s="55"/>
      <c r="J33" s="56"/>
    </row>
    <row r="34" spans="1:10" ht="25.5" x14ac:dyDescent="0.2">
      <c r="A34" s="108" t="s">
        <v>484</v>
      </c>
      <c r="B34" s="109" t="s">
        <v>532</v>
      </c>
      <c r="C34" s="110" t="s">
        <v>524</v>
      </c>
      <c r="D34" s="111">
        <v>2550.1799999999998</v>
      </c>
      <c r="F34" s="55"/>
      <c r="G34" s="56"/>
      <c r="H34" s="53"/>
      <c r="I34" s="55"/>
      <c r="J34" s="56"/>
    </row>
    <row r="35" spans="1:10" ht="21.75" customHeight="1" x14ac:dyDescent="0.2">
      <c r="A35" s="108" t="s">
        <v>485</v>
      </c>
      <c r="B35" s="109" t="s">
        <v>486</v>
      </c>
      <c r="C35" s="110" t="s">
        <v>230</v>
      </c>
      <c r="D35" s="111">
        <f>(0)*1.2</f>
        <v>0</v>
      </c>
      <c r="F35" s="55"/>
      <c r="G35" s="56"/>
      <c r="H35" s="53"/>
      <c r="I35" s="55"/>
      <c r="J35" s="56"/>
    </row>
    <row r="36" spans="1:10" ht="25.5" x14ac:dyDescent="0.2">
      <c r="A36" s="108" t="s">
        <v>487</v>
      </c>
      <c r="B36" s="112" t="s">
        <v>488</v>
      </c>
      <c r="C36" s="113" t="s">
        <v>364</v>
      </c>
      <c r="D36" s="114">
        <f>SUM(D38:D40)</f>
        <v>44551.71</v>
      </c>
      <c r="F36" s="55"/>
      <c r="G36" s="56"/>
      <c r="H36" s="53"/>
      <c r="I36" s="55"/>
      <c r="J36" s="56"/>
    </row>
    <row r="37" spans="1:10" x14ac:dyDescent="0.2">
      <c r="A37" s="108"/>
      <c r="B37" s="115" t="s">
        <v>478</v>
      </c>
      <c r="C37" s="116"/>
      <c r="D37" s="117"/>
      <c r="F37" s="55"/>
      <c r="G37" s="56"/>
      <c r="H37" s="53"/>
      <c r="I37" s="55"/>
      <c r="J37" s="56"/>
    </row>
    <row r="38" spans="1:10" x14ac:dyDescent="0.2">
      <c r="A38" s="108"/>
      <c r="B38" s="109" t="s">
        <v>534</v>
      </c>
      <c r="C38" s="118" t="s">
        <v>535</v>
      </c>
      <c r="D38" s="111">
        <v>4161.3599999999997</v>
      </c>
      <c r="F38" s="55"/>
      <c r="G38" s="56"/>
      <c r="H38" s="53"/>
      <c r="I38" s="55"/>
      <c r="J38" s="56"/>
    </row>
    <row r="39" spans="1:10" ht="25.5" x14ac:dyDescent="0.2">
      <c r="A39" s="108"/>
      <c r="B39" s="109" t="s">
        <v>536</v>
      </c>
      <c r="C39" s="118" t="s">
        <v>537</v>
      </c>
      <c r="D39" s="111">
        <v>15911.85</v>
      </c>
      <c r="F39" s="55"/>
      <c r="G39" s="56"/>
      <c r="H39" s="53"/>
      <c r="I39" s="55"/>
      <c r="J39" s="56"/>
    </row>
    <row r="40" spans="1:10" x14ac:dyDescent="0.2">
      <c r="A40" s="108"/>
      <c r="B40" s="109" t="s">
        <v>538</v>
      </c>
      <c r="C40" s="110" t="s">
        <v>539</v>
      </c>
      <c r="D40" s="111">
        <v>24478.5</v>
      </c>
      <c r="F40" s="55"/>
      <c r="G40" s="56"/>
      <c r="H40" s="53"/>
      <c r="I40" s="55"/>
      <c r="J40" s="56"/>
    </row>
    <row r="41" spans="1:10" x14ac:dyDescent="0.2">
      <c r="A41" s="108" t="s">
        <v>489</v>
      </c>
      <c r="B41" s="109" t="s">
        <v>523</v>
      </c>
      <c r="C41" s="119" t="s">
        <v>364</v>
      </c>
      <c r="D41" s="111">
        <v>0</v>
      </c>
      <c r="F41" s="55"/>
      <c r="G41" s="56"/>
      <c r="H41" s="53"/>
      <c r="I41" s="55"/>
      <c r="J41" s="56"/>
    </row>
    <row r="42" spans="1:10" x14ac:dyDescent="0.2">
      <c r="A42" s="108" t="s">
        <v>490</v>
      </c>
      <c r="B42" s="109" t="s">
        <v>491</v>
      </c>
      <c r="C42" s="119" t="s">
        <v>364</v>
      </c>
      <c r="D42" s="111">
        <v>0</v>
      </c>
      <c r="F42" s="55"/>
      <c r="G42" s="56"/>
      <c r="H42" s="53"/>
      <c r="I42" s="55"/>
      <c r="J42" s="56"/>
    </row>
    <row r="43" spans="1:10" x14ac:dyDescent="0.2">
      <c r="A43" s="108"/>
      <c r="B43" s="109" t="s">
        <v>527</v>
      </c>
      <c r="C43" s="119" t="s">
        <v>528</v>
      </c>
      <c r="D43" s="111">
        <f>(1591.8)*1.2</f>
        <v>1910.1599999999999</v>
      </c>
      <c r="F43" s="55"/>
      <c r="G43" s="56"/>
      <c r="H43" s="53"/>
      <c r="I43" s="55"/>
      <c r="J43" s="56"/>
    </row>
    <row r="44" spans="1:10" x14ac:dyDescent="0.2">
      <c r="A44" s="108" t="s">
        <v>492</v>
      </c>
      <c r="B44" s="109" t="s">
        <v>493</v>
      </c>
      <c r="C44" s="119" t="s">
        <v>364</v>
      </c>
      <c r="D44" s="111">
        <v>0</v>
      </c>
      <c r="F44" s="55"/>
      <c r="G44" s="56"/>
      <c r="H44" s="53"/>
      <c r="I44" s="55"/>
      <c r="J44" s="56"/>
    </row>
    <row r="45" spans="1:10" x14ac:dyDescent="0.2">
      <c r="A45" s="108" t="s">
        <v>494</v>
      </c>
      <c r="B45" s="109" t="s">
        <v>495</v>
      </c>
      <c r="C45" s="119" t="s">
        <v>364</v>
      </c>
      <c r="D45" s="111">
        <v>0</v>
      </c>
      <c r="F45" s="55"/>
      <c r="G45" s="56"/>
      <c r="H45" s="53"/>
      <c r="I45" s="55"/>
      <c r="J45" s="56"/>
    </row>
    <row r="46" spans="1:10" ht="15" customHeight="1" x14ac:dyDescent="0.2">
      <c r="A46" s="108" t="s">
        <v>496</v>
      </c>
      <c r="B46" s="109" t="s">
        <v>497</v>
      </c>
      <c r="C46" s="119" t="s">
        <v>364</v>
      </c>
      <c r="D46" s="111">
        <v>0</v>
      </c>
      <c r="F46" s="55"/>
      <c r="G46" s="56"/>
      <c r="H46" s="53"/>
      <c r="I46" s="55"/>
      <c r="J46" s="56"/>
    </row>
    <row r="47" spans="1:10" x14ac:dyDescent="0.2">
      <c r="A47" s="108" t="s">
        <v>498</v>
      </c>
      <c r="B47" s="109" t="s">
        <v>499</v>
      </c>
      <c r="C47" s="119" t="s">
        <v>364</v>
      </c>
      <c r="D47" s="111">
        <v>0</v>
      </c>
      <c r="F47" s="55"/>
      <c r="G47" s="56"/>
      <c r="H47" s="53"/>
      <c r="I47" s="55"/>
      <c r="J47" s="56"/>
    </row>
    <row r="48" spans="1:10" x14ac:dyDescent="0.2">
      <c r="A48" s="108"/>
      <c r="B48" s="109" t="s">
        <v>533</v>
      </c>
      <c r="C48" s="119" t="s">
        <v>483</v>
      </c>
      <c r="D48" s="111">
        <v>20951.43</v>
      </c>
      <c r="F48" s="55"/>
      <c r="G48" s="56"/>
      <c r="H48" s="53"/>
      <c r="I48" s="55"/>
      <c r="J48" s="56"/>
    </row>
    <row r="49" spans="1:10" ht="24" customHeight="1" x14ac:dyDescent="0.2">
      <c r="A49" s="108" t="s">
        <v>500</v>
      </c>
      <c r="B49" s="109" t="s">
        <v>521</v>
      </c>
      <c r="C49" s="119" t="s">
        <v>364</v>
      </c>
      <c r="D49" s="120">
        <f>(145.68*6)+(461.17*6)+1111.73</f>
        <v>4752.83</v>
      </c>
      <c r="F49" s="55"/>
      <c r="G49" s="56"/>
      <c r="H49" s="53"/>
      <c r="I49" s="55"/>
      <c r="J49" s="56"/>
    </row>
    <row r="50" spans="1:10" x14ac:dyDescent="0.2">
      <c r="A50" s="108" t="s">
        <v>519</v>
      </c>
      <c r="B50" s="109" t="s">
        <v>520</v>
      </c>
      <c r="C50" s="119" t="s">
        <v>364</v>
      </c>
      <c r="D50" s="120">
        <v>0</v>
      </c>
      <c r="F50" s="55"/>
      <c r="G50" s="56"/>
      <c r="H50" s="53"/>
      <c r="I50" s="55"/>
      <c r="J50" s="56"/>
    </row>
    <row r="51" spans="1:10" ht="25.5" x14ac:dyDescent="0.2">
      <c r="A51" s="108" t="s">
        <v>501</v>
      </c>
      <c r="B51" s="109" t="s">
        <v>502</v>
      </c>
      <c r="C51" s="119" t="s">
        <v>364</v>
      </c>
      <c r="D51" s="120">
        <v>0</v>
      </c>
      <c r="F51" s="55"/>
      <c r="G51" s="56"/>
      <c r="H51" s="53"/>
      <c r="I51" s="55"/>
      <c r="J51" s="56"/>
    </row>
    <row r="52" spans="1:10" ht="25.5" x14ac:dyDescent="0.2">
      <c r="A52" s="108" t="s">
        <v>503</v>
      </c>
      <c r="B52" s="109" t="s">
        <v>504</v>
      </c>
      <c r="C52" s="119" t="s">
        <v>364</v>
      </c>
      <c r="D52" s="120">
        <v>0</v>
      </c>
      <c r="F52" s="55"/>
      <c r="G52" s="56"/>
      <c r="H52" s="53"/>
      <c r="I52" s="55"/>
      <c r="J52" s="56"/>
    </row>
    <row r="53" spans="1:10" ht="25.5" x14ac:dyDescent="0.2">
      <c r="A53" s="108" t="s">
        <v>505</v>
      </c>
      <c r="B53" s="109" t="s">
        <v>506</v>
      </c>
      <c r="C53" s="119" t="s">
        <v>364</v>
      </c>
      <c r="D53" s="120">
        <v>611.79999999999995</v>
      </c>
      <c r="F53" s="55"/>
      <c r="G53" s="56"/>
      <c r="H53" s="53"/>
      <c r="I53" s="55"/>
      <c r="J53" s="56"/>
    </row>
    <row r="54" spans="1:10" ht="25.5" x14ac:dyDescent="0.2">
      <c r="A54" s="108" t="s">
        <v>507</v>
      </c>
      <c r="B54" s="109" t="s">
        <v>508</v>
      </c>
      <c r="C54" s="119" t="s">
        <v>364</v>
      </c>
      <c r="D54" s="120">
        <v>225.49</v>
      </c>
      <c r="F54" s="55"/>
      <c r="G54" s="56"/>
      <c r="H54" s="53"/>
      <c r="I54" s="55"/>
      <c r="J54" s="56"/>
    </row>
    <row r="55" spans="1:10" ht="25.5" x14ac:dyDescent="0.2">
      <c r="A55" s="108" t="s">
        <v>509</v>
      </c>
      <c r="B55" s="109" t="s">
        <v>510</v>
      </c>
      <c r="C55" s="119" t="s">
        <v>364</v>
      </c>
      <c r="D55" s="120">
        <v>0</v>
      </c>
      <c r="F55" s="55"/>
      <c r="G55" s="56"/>
      <c r="H55" s="53"/>
      <c r="I55" s="55"/>
      <c r="J55" s="56"/>
    </row>
    <row r="56" spans="1:10" x14ac:dyDescent="0.2">
      <c r="A56" s="108" t="s">
        <v>511</v>
      </c>
      <c r="B56" s="109" t="s">
        <v>512</v>
      </c>
      <c r="C56" s="119" t="s">
        <v>364</v>
      </c>
      <c r="D56" s="120">
        <v>0</v>
      </c>
      <c r="F56" s="55"/>
      <c r="G56" s="56"/>
      <c r="H56" s="53"/>
      <c r="I56" s="55"/>
      <c r="J56" s="56"/>
    </row>
    <row r="57" spans="1:10" ht="38.25" x14ac:dyDescent="0.2">
      <c r="A57" s="108" t="s">
        <v>513</v>
      </c>
      <c r="B57" s="109" t="s">
        <v>514</v>
      </c>
      <c r="C57" s="119" t="s">
        <v>364</v>
      </c>
      <c r="D57" s="120">
        <v>1404</v>
      </c>
      <c r="F57" s="55"/>
      <c r="G57" s="56"/>
      <c r="H57" s="53"/>
      <c r="I57" s="55"/>
      <c r="J57" s="56"/>
    </row>
    <row r="58" spans="1:10" ht="51" x14ac:dyDescent="0.2">
      <c r="A58" s="108" t="s">
        <v>515</v>
      </c>
      <c r="B58" s="109" t="s">
        <v>516</v>
      </c>
      <c r="C58" s="119" t="s">
        <v>364</v>
      </c>
      <c r="D58" s="120">
        <f>(218.5*6)+(288.42*6)</f>
        <v>3041.52</v>
      </c>
      <c r="F58" s="55"/>
      <c r="G58" s="56"/>
      <c r="H58" s="53"/>
      <c r="I58" s="55"/>
      <c r="J58" s="56"/>
    </row>
    <row r="59" spans="1:10" ht="25.5" x14ac:dyDescent="0.2">
      <c r="A59" s="108"/>
      <c r="B59" s="109" t="s">
        <v>526</v>
      </c>
      <c r="C59" s="119" t="s">
        <v>525</v>
      </c>
      <c r="D59" s="120">
        <f>(105.58+645.94)*1.2</f>
        <v>901.82400000000007</v>
      </c>
      <c r="F59" s="55"/>
      <c r="G59" s="56"/>
      <c r="H59" s="53"/>
      <c r="I59" s="55"/>
      <c r="J59" s="56"/>
    </row>
    <row r="60" spans="1:10" x14ac:dyDescent="0.2">
      <c r="A60" s="72" t="s">
        <v>517</v>
      </c>
      <c r="B60" s="73" t="s">
        <v>518</v>
      </c>
      <c r="C60" s="74" t="s">
        <v>364</v>
      </c>
      <c r="D60" s="75">
        <f>D28+D29+D30+D36+D41+D42+D44+D45+D46+D47+D49+D50+D51+D52+D53+D54+D55+D56+D57+D58+D59</f>
        <v>63723.803999999996</v>
      </c>
      <c r="F60" s="55"/>
      <c r="G60" s="56"/>
      <c r="H60" s="53"/>
      <c r="I60" s="55"/>
      <c r="J60" s="56"/>
    </row>
    <row r="61" spans="1:10" x14ac:dyDescent="0.2">
      <c r="A61" s="93" t="s">
        <v>175</v>
      </c>
      <c r="B61" s="93"/>
      <c r="C61" s="93"/>
      <c r="D61" s="93"/>
      <c r="F61" s="55"/>
      <c r="G61" s="56"/>
      <c r="H61" s="53"/>
      <c r="I61" s="55"/>
      <c r="J61" s="56"/>
    </row>
    <row r="62" spans="1:10" ht="14.25" customHeight="1" x14ac:dyDescent="0.2">
      <c r="A62" s="63" t="s">
        <v>382</v>
      </c>
      <c r="B62" s="71" t="s">
        <v>176</v>
      </c>
      <c r="C62" s="65" t="s">
        <v>354</v>
      </c>
      <c r="D62" s="66"/>
      <c r="F62" s="55"/>
      <c r="G62" s="56"/>
      <c r="H62" s="53"/>
      <c r="I62" s="55"/>
      <c r="J62" s="56"/>
    </row>
    <row r="63" spans="1:10" x14ac:dyDescent="0.2">
      <c r="A63" s="63" t="s">
        <v>383</v>
      </c>
      <c r="B63" s="71" t="s">
        <v>177</v>
      </c>
      <c r="C63" s="65" t="s">
        <v>354</v>
      </c>
      <c r="D63" s="66"/>
      <c r="F63" s="55"/>
      <c r="G63" s="56"/>
      <c r="H63" s="53"/>
      <c r="I63" s="57"/>
      <c r="J63" s="56"/>
    </row>
    <row r="64" spans="1:10" ht="25.5" x14ac:dyDescent="0.2">
      <c r="A64" s="63" t="s">
        <v>384</v>
      </c>
      <c r="B64" s="71" t="s">
        <v>178</v>
      </c>
      <c r="C64" s="65" t="s">
        <v>354</v>
      </c>
      <c r="D64" s="66"/>
      <c r="F64" s="55"/>
      <c r="G64" s="56"/>
      <c r="H64" s="53"/>
      <c r="I64" s="57"/>
      <c r="J64" s="56"/>
    </row>
    <row r="65" spans="1:10" ht="12.75" customHeight="1" x14ac:dyDescent="0.2">
      <c r="A65" s="63" t="s">
        <v>385</v>
      </c>
      <c r="B65" s="68" t="s">
        <v>179</v>
      </c>
      <c r="C65" s="65" t="s">
        <v>364</v>
      </c>
      <c r="D65" s="66"/>
      <c r="F65" s="55"/>
      <c r="G65" s="56"/>
      <c r="H65" s="53"/>
      <c r="I65" s="55"/>
      <c r="J65" s="56"/>
    </row>
    <row r="66" spans="1:10" x14ac:dyDescent="0.2">
      <c r="A66" s="93" t="s">
        <v>40</v>
      </c>
      <c r="B66" s="93"/>
      <c r="C66" s="93"/>
      <c r="D66" s="93"/>
      <c r="F66" s="55"/>
      <c r="G66" s="56"/>
      <c r="H66" s="53"/>
      <c r="I66" s="55"/>
      <c r="J66" s="56"/>
    </row>
    <row r="67" spans="1:10" ht="25.5" x14ac:dyDescent="0.2">
      <c r="A67" s="63" t="s">
        <v>386</v>
      </c>
      <c r="B67" s="68" t="s">
        <v>41</v>
      </c>
      <c r="C67" s="65" t="s">
        <v>364</v>
      </c>
      <c r="D67" s="76">
        <f>D69</f>
        <v>0</v>
      </c>
      <c r="F67" s="55"/>
      <c r="G67" s="56"/>
      <c r="H67" s="53"/>
      <c r="I67" s="55"/>
      <c r="J67" s="56"/>
    </row>
    <row r="68" spans="1:10" x14ac:dyDescent="0.2">
      <c r="A68" s="63" t="s">
        <v>387</v>
      </c>
      <c r="B68" s="70" t="s">
        <v>42</v>
      </c>
      <c r="C68" s="65" t="s">
        <v>364</v>
      </c>
      <c r="D68" s="77"/>
      <c r="F68" s="55"/>
      <c r="G68" s="56"/>
      <c r="H68" s="53"/>
      <c r="I68" s="55"/>
      <c r="J68" s="56"/>
    </row>
    <row r="69" spans="1:10" x14ac:dyDescent="0.2">
      <c r="A69" s="63" t="s">
        <v>388</v>
      </c>
      <c r="B69" s="70" t="s">
        <v>43</v>
      </c>
      <c r="C69" s="65" t="s">
        <v>364</v>
      </c>
      <c r="D69" s="78">
        <v>0</v>
      </c>
      <c r="F69" s="55"/>
      <c r="G69" s="56"/>
      <c r="H69" s="53"/>
      <c r="I69" s="55"/>
      <c r="J69" s="56"/>
    </row>
    <row r="70" spans="1:10" ht="25.5" x14ac:dyDescent="0.2">
      <c r="A70" s="63" t="s">
        <v>389</v>
      </c>
      <c r="B70" s="68" t="s">
        <v>44</v>
      </c>
      <c r="C70" s="65" t="s">
        <v>364</v>
      </c>
      <c r="D70" s="79">
        <f>D72+D67</f>
        <v>9793.4599999999991</v>
      </c>
      <c r="F70" s="55"/>
      <c r="G70" s="56"/>
      <c r="H70" s="53"/>
      <c r="I70" s="55"/>
      <c r="J70" s="56"/>
    </row>
    <row r="71" spans="1:10" x14ac:dyDescent="0.2">
      <c r="A71" s="63" t="s">
        <v>390</v>
      </c>
      <c r="B71" s="70" t="s">
        <v>42</v>
      </c>
      <c r="C71" s="65" t="s">
        <v>364</v>
      </c>
      <c r="D71" s="66"/>
      <c r="F71" s="55"/>
      <c r="G71" s="56"/>
      <c r="H71" s="53"/>
      <c r="I71" s="55"/>
      <c r="J71" s="56"/>
    </row>
    <row r="72" spans="1:10" x14ac:dyDescent="0.2">
      <c r="A72" s="63" t="s">
        <v>391</v>
      </c>
      <c r="B72" s="70" t="s">
        <v>43</v>
      </c>
      <c r="C72" s="65" t="s">
        <v>364</v>
      </c>
      <c r="D72" s="80">
        <f>D25</f>
        <v>9793.4599999999991</v>
      </c>
      <c r="F72" s="55"/>
      <c r="G72" s="56"/>
      <c r="H72" s="53"/>
      <c r="I72" s="55"/>
      <c r="J72" s="56"/>
    </row>
    <row r="73" spans="1:10" x14ac:dyDescent="0.2">
      <c r="A73" s="93" t="s">
        <v>180</v>
      </c>
      <c r="B73" s="93"/>
      <c r="C73" s="93"/>
      <c r="D73" s="93"/>
      <c r="F73" s="55"/>
      <c r="G73" s="56"/>
      <c r="H73" s="53"/>
      <c r="I73" s="55"/>
      <c r="J73" s="56"/>
    </row>
    <row r="74" spans="1:10" x14ac:dyDescent="0.2">
      <c r="A74" s="63" t="s">
        <v>422</v>
      </c>
      <c r="B74" s="81" t="s">
        <v>423</v>
      </c>
      <c r="C74" s="65" t="s">
        <v>333</v>
      </c>
      <c r="D74" s="66"/>
      <c r="E74" s="18"/>
      <c r="F74" s="55"/>
      <c r="G74" s="56"/>
      <c r="H74" s="53"/>
      <c r="I74" s="55"/>
      <c r="J74" s="56"/>
    </row>
    <row r="75" spans="1:10" x14ac:dyDescent="0.2">
      <c r="A75" s="63" t="s">
        <v>424</v>
      </c>
      <c r="B75" s="68" t="s">
        <v>413</v>
      </c>
      <c r="C75" s="65" t="s">
        <v>333</v>
      </c>
      <c r="D75" s="66" t="s">
        <v>232</v>
      </c>
      <c r="E75" s="18"/>
      <c r="F75" s="53"/>
      <c r="G75" s="53"/>
      <c r="H75" s="53"/>
      <c r="I75" s="55"/>
      <c r="J75" s="56"/>
    </row>
    <row r="76" spans="1:10" ht="14.25" customHeight="1" x14ac:dyDescent="0.2">
      <c r="A76" s="63" t="s">
        <v>425</v>
      </c>
      <c r="B76" s="68" t="s">
        <v>45</v>
      </c>
      <c r="C76" s="65" t="s">
        <v>27</v>
      </c>
      <c r="D76" s="82">
        <v>0</v>
      </c>
      <c r="E76" s="14"/>
      <c r="F76" s="54"/>
      <c r="G76" s="54"/>
      <c r="H76" s="53"/>
      <c r="I76" s="55"/>
      <c r="J76" s="56"/>
    </row>
    <row r="77" spans="1:10" x14ac:dyDescent="0.2">
      <c r="A77" s="63" t="s">
        <v>426</v>
      </c>
      <c r="B77" s="68" t="s">
        <v>98</v>
      </c>
      <c r="C77" s="66" t="s">
        <v>364</v>
      </c>
      <c r="D77" s="83">
        <v>0</v>
      </c>
      <c r="E77" s="14"/>
      <c r="F77" s="55"/>
      <c r="G77" s="58"/>
      <c r="H77" s="53"/>
      <c r="I77" s="55"/>
      <c r="J77" s="56"/>
    </row>
    <row r="78" spans="1:10" x14ac:dyDescent="0.2">
      <c r="A78" s="63" t="s">
        <v>427</v>
      </c>
      <c r="B78" s="68" t="s">
        <v>181</v>
      </c>
      <c r="C78" s="66" t="s">
        <v>364</v>
      </c>
      <c r="D78" s="83">
        <v>0</v>
      </c>
      <c r="F78" s="55"/>
      <c r="G78" s="58"/>
      <c r="H78" s="53"/>
      <c r="I78" s="55"/>
      <c r="J78" s="56"/>
    </row>
    <row r="79" spans="1:10" x14ac:dyDescent="0.2">
      <c r="A79" s="63" t="s">
        <v>428</v>
      </c>
      <c r="B79" s="68" t="s">
        <v>182</v>
      </c>
      <c r="C79" s="66" t="s">
        <v>364</v>
      </c>
      <c r="D79" s="83">
        <v>0</v>
      </c>
      <c r="E79" s="14"/>
      <c r="F79" s="55"/>
      <c r="G79" s="58"/>
      <c r="H79" s="53"/>
      <c r="I79" s="53"/>
      <c r="J79" s="53"/>
    </row>
    <row r="80" spans="1:10" ht="25.5" x14ac:dyDescent="0.2">
      <c r="A80" s="63" t="s">
        <v>429</v>
      </c>
      <c r="B80" s="68" t="s">
        <v>183</v>
      </c>
      <c r="C80" s="66" t="s">
        <v>364</v>
      </c>
      <c r="D80" s="83">
        <f>D77</f>
        <v>0</v>
      </c>
      <c r="F80" s="55"/>
      <c r="G80" s="58"/>
      <c r="H80" s="53"/>
      <c r="I80" s="53"/>
      <c r="J80" s="53"/>
    </row>
    <row r="81" spans="1:10" ht="12.75" customHeight="1" x14ac:dyDescent="0.2">
      <c r="A81" s="63" t="s">
        <v>430</v>
      </c>
      <c r="B81" s="68" t="s">
        <v>184</v>
      </c>
      <c r="C81" s="66" t="s">
        <v>364</v>
      </c>
      <c r="D81" s="83">
        <f>D78</f>
        <v>0</v>
      </c>
      <c r="F81" s="55"/>
      <c r="G81" s="58"/>
      <c r="H81" s="53"/>
      <c r="I81" s="53"/>
      <c r="J81" s="53"/>
    </row>
    <row r="82" spans="1:10" ht="25.5" x14ac:dyDescent="0.2">
      <c r="A82" s="63" t="s">
        <v>431</v>
      </c>
      <c r="B82" s="68" t="s">
        <v>185</v>
      </c>
      <c r="C82" s="66" t="s">
        <v>364</v>
      </c>
      <c r="D82" s="83">
        <f>D79</f>
        <v>0</v>
      </c>
      <c r="E82" s="10"/>
      <c r="F82" s="55"/>
      <c r="G82" s="56"/>
      <c r="H82" s="53"/>
      <c r="I82" s="53"/>
      <c r="J82" s="53"/>
    </row>
    <row r="83" spans="1:10" ht="25.5" x14ac:dyDescent="0.2">
      <c r="A83" s="19" t="s">
        <v>400</v>
      </c>
      <c r="B83" s="32" t="s">
        <v>186</v>
      </c>
      <c r="C83" s="25" t="s">
        <v>364</v>
      </c>
      <c r="D83" s="43"/>
    </row>
    <row r="84" spans="1:10" x14ac:dyDescent="0.2">
      <c r="A84" s="19" t="s">
        <v>432</v>
      </c>
      <c r="B84" s="42" t="s">
        <v>433</v>
      </c>
      <c r="C84" s="25" t="s">
        <v>333</v>
      </c>
      <c r="D84" s="25"/>
    </row>
    <row r="85" spans="1:10" x14ac:dyDescent="0.2">
      <c r="A85" s="19" t="s">
        <v>434</v>
      </c>
      <c r="B85" s="32" t="s">
        <v>413</v>
      </c>
      <c r="C85" s="25" t="s">
        <v>333</v>
      </c>
      <c r="D85" s="44" t="s">
        <v>231</v>
      </c>
    </row>
    <row r="86" spans="1:10" x14ac:dyDescent="0.2">
      <c r="A86" s="19" t="s">
        <v>435</v>
      </c>
      <c r="B86" s="32" t="s">
        <v>45</v>
      </c>
      <c r="C86" s="25" t="s">
        <v>27</v>
      </c>
      <c r="D86" s="45">
        <f>D87/((33.31*6+35.38*6)/12)</f>
        <v>0</v>
      </c>
    </row>
    <row r="87" spans="1:10" x14ac:dyDescent="0.2">
      <c r="A87" s="19" t="s">
        <v>436</v>
      </c>
      <c r="B87" s="32" t="s">
        <v>98</v>
      </c>
      <c r="C87" s="25" t="s">
        <v>364</v>
      </c>
      <c r="D87" s="43">
        <v>0</v>
      </c>
    </row>
    <row r="88" spans="1:10" x14ac:dyDescent="0.2">
      <c r="A88" s="19" t="s">
        <v>437</v>
      </c>
      <c r="B88" s="32" t="s">
        <v>181</v>
      </c>
      <c r="C88" s="25" t="s">
        <v>364</v>
      </c>
      <c r="D88" s="43">
        <v>0</v>
      </c>
    </row>
    <row r="89" spans="1:10" x14ac:dyDescent="0.2">
      <c r="A89" s="19" t="s">
        <v>438</v>
      </c>
      <c r="B89" s="32" t="s">
        <v>182</v>
      </c>
      <c r="C89" s="25" t="s">
        <v>364</v>
      </c>
      <c r="D89" s="43">
        <f>D87-D88</f>
        <v>0</v>
      </c>
    </row>
    <row r="90" spans="1:10" ht="25.5" x14ac:dyDescent="0.2">
      <c r="A90" s="19" t="s">
        <v>439</v>
      </c>
      <c r="B90" s="32" t="s">
        <v>183</v>
      </c>
      <c r="C90" s="25" t="s">
        <v>364</v>
      </c>
      <c r="D90" s="43">
        <f>D87</f>
        <v>0</v>
      </c>
    </row>
    <row r="91" spans="1:10" ht="25.5" x14ac:dyDescent="0.2">
      <c r="A91" s="19" t="s">
        <v>440</v>
      </c>
      <c r="B91" s="32" t="s">
        <v>184</v>
      </c>
      <c r="C91" s="25" t="s">
        <v>364</v>
      </c>
      <c r="D91" s="43">
        <f>D88</f>
        <v>0</v>
      </c>
    </row>
    <row r="92" spans="1:10" ht="25.5" x14ac:dyDescent="0.2">
      <c r="A92" s="19" t="s">
        <v>441</v>
      </c>
      <c r="B92" s="32" t="s">
        <v>185</v>
      </c>
      <c r="C92" s="25" t="s">
        <v>364</v>
      </c>
      <c r="D92" s="43">
        <f>D89</f>
        <v>0</v>
      </c>
    </row>
    <row r="93" spans="1:10" x14ac:dyDescent="0.2">
      <c r="A93" s="19" t="s">
        <v>442</v>
      </c>
      <c r="B93" s="42" t="s">
        <v>443</v>
      </c>
      <c r="C93" s="25" t="s">
        <v>333</v>
      </c>
      <c r="D93" s="44"/>
    </row>
    <row r="94" spans="1:10" x14ac:dyDescent="0.2">
      <c r="A94" s="19" t="s">
        <v>444</v>
      </c>
      <c r="B94" s="32" t="s">
        <v>413</v>
      </c>
      <c r="C94" s="25" t="s">
        <v>333</v>
      </c>
      <c r="D94" s="44" t="s">
        <v>231</v>
      </c>
    </row>
    <row r="95" spans="1:10" x14ac:dyDescent="0.2">
      <c r="A95" s="19" t="s">
        <v>445</v>
      </c>
      <c r="B95" s="32" t="s">
        <v>45</v>
      </c>
      <c r="C95" s="25" t="s">
        <v>27</v>
      </c>
      <c r="D95" s="45">
        <f>D96/((28.84*6+30.73*6)/12)</f>
        <v>0</v>
      </c>
    </row>
    <row r="96" spans="1:10" x14ac:dyDescent="0.2">
      <c r="A96" s="19" t="s">
        <v>446</v>
      </c>
      <c r="B96" s="32" t="s">
        <v>98</v>
      </c>
      <c r="C96" s="25" t="s">
        <v>364</v>
      </c>
      <c r="D96" s="43">
        <v>0</v>
      </c>
    </row>
    <row r="97" spans="1:4" x14ac:dyDescent="0.2">
      <c r="A97" s="19" t="s">
        <v>447</v>
      </c>
      <c r="B97" s="32" t="s">
        <v>181</v>
      </c>
      <c r="C97" s="25" t="s">
        <v>364</v>
      </c>
      <c r="D97" s="43">
        <v>0</v>
      </c>
    </row>
    <row r="98" spans="1:4" x14ac:dyDescent="0.2">
      <c r="A98" s="19" t="s">
        <v>448</v>
      </c>
      <c r="B98" s="32" t="s">
        <v>182</v>
      </c>
      <c r="C98" s="25" t="s">
        <v>364</v>
      </c>
      <c r="D98" s="43">
        <f>D96-D97</f>
        <v>0</v>
      </c>
    </row>
    <row r="99" spans="1:4" ht="25.5" x14ac:dyDescent="0.2">
      <c r="A99" s="19" t="s">
        <v>449</v>
      </c>
      <c r="B99" s="32" t="s">
        <v>183</v>
      </c>
      <c r="C99" s="25" t="s">
        <v>364</v>
      </c>
      <c r="D99" s="43">
        <f>D96</f>
        <v>0</v>
      </c>
    </row>
    <row r="100" spans="1:4" ht="25.5" x14ac:dyDescent="0.2">
      <c r="A100" s="19" t="s">
        <v>450</v>
      </c>
      <c r="B100" s="32" t="s">
        <v>184</v>
      </c>
      <c r="C100" s="25" t="s">
        <v>364</v>
      </c>
      <c r="D100" s="43">
        <f>D97</f>
        <v>0</v>
      </c>
    </row>
    <row r="101" spans="1:4" ht="25.5" x14ac:dyDescent="0.2">
      <c r="A101" s="19" t="s">
        <v>451</v>
      </c>
      <c r="B101" s="32" t="s">
        <v>185</v>
      </c>
      <c r="C101" s="25" t="s">
        <v>364</v>
      </c>
      <c r="D101" s="43">
        <f>D98</f>
        <v>0</v>
      </c>
    </row>
    <row r="102" spans="1:4" ht="14.25" customHeight="1" x14ac:dyDescent="0.2">
      <c r="A102" s="19" t="s">
        <v>452</v>
      </c>
      <c r="B102" s="42" t="s">
        <v>453</v>
      </c>
      <c r="C102" s="21" t="s">
        <v>333</v>
      </c>
      <c r="D102" s="25"/>
    </row>
    <row r="103" spans="1:4" x14ac:dyDescent="0.2">
      <c r="A103" s="19" t="s">
        <v>454</v>
      </c>
      <c r="B103" s="32" t="s">
        <v>413</v>
      </c>
      <c r="C103" s="25" t="s">
        <v>333</v>
      </c>
      <c r="D103" s="44" t="s">
        <v>414</v>
      </c>
    </row>
    <row r="104" spans="1:4" x14ac:dyDescent="0.2">
      <c r="A104" s="19" t="s">
        <v>455</v>
      </c>
      <c r="B104" s="32" t="s">
        <v>45</v>
      </c>
      <c r="C104" s="25" t="s">
        <v>27</v>
      </c>
      <c r="D104" s="45">
        <f>D105/((5.38*6+5.56*6)/12)</f>
        <v>0</v>
      </c>
    </row>
    <row r="105" spans="1:4" x14ac:dyDescent="0.2">
      <c r="A105" s="19" t="s">
        <v>456</v>
      </c>
      <c r="B105" s="32" t="s">
        <v>98</v>
      </c>
      <c r="C105" s="25" t="s">
        <v>364</v>
      </c>
      <c r="D105" s="43">
        <v>0</v>
      </c>
    </row>
    <row r="106" spans="1:4" x14ac:dyDescent="0.2">
      <c r="A106" s="19" t="s">
        <v>457</v>
      </c>
      <c r="B106" s="32" t="s">
        <v>181</v>
      </c>
      <c r="C106" s="25" t="s">
        <v>364</v>
      </c>
      <c r="D106" s="43">
        <v>0</v>
      </c>
    </row>
    <row r="107" spans="1:4" x14ac:dyDescent="0.2">
      <c r="A107" s="19" t="s">
        <v>458</v>
      </c>
      <c r="B107" s="32" t="s">
        <v>182</v>
      </c>
      <c r="C107" s="25" t="s">
        <v>364</v>
      </c>
      <c r="D107" s="43">
        <f>D105-D106</f>
        <v>0</v>
      </c>
    </row>
    <row r="108" spans="1:4" ht="25.5" x14ac:dyDescent="0.2">
      <c r="A108" s="19" t="s">
        <v>459</v>
      </c>
      <c r="B108" s="32" t="s">
        <v>183</v>
      </c>
      <c r="C108" s="21" t="s">
        <v>364</v>
      </c>
      <c r="D108" s="43">
        <f>D105</f>
        <v>0</v>
      </c>
    </row>
    <row r="109" spans="1:4" ht="25.5" x14ac:dyDescent="0.2">
      <c r="A109" s="19" t="s">
        <v>460</v>
      </c>
      <c r="B109" s="32" t="s">
        <v>184</v>
      </c>
      <c r="C109" s="21" t="s">
        <v>364</v>
      </c>
      <c r="D109" s="43">
        <f>D106</f>
        <v>0</v>
      </c>
    </row>
    <row r="110" spans="1:4" ht="25.5" x14ac:dyDescent="0.2">
      <c r="A110" s="19" t="s">
        <v>461</v>
      </c>
      <c r="B110" s="32" t="s">
        <v>185</v>
      </c>
      <c r="C110" s="21" t="s">
        <v>364</v>
      </c>
      <c r="D110" s="43">
        <f>D107</f>
        <v>0</v>
      </c>
    </row>
    <row r="111" spans="1:4" x14ac:dyDescent="0.2">
      <c r="A111" s="92" t="s">
        <v>187</v>
      </c>
      <c r="B111" s="92"/>
      <c r="C111" s="92"/>
      <c r="D111" s="92"/>
    </row>
    <row r="112" spans="1:4" x14ac:dyDescent="0.2">
      <c r="A112" s="19" t="s">
        <v>402</v>
      </c>
      <c r="B112" s="27" t="s">
        <v>176</v>
      </c>
      <c r="C112" s="21" t="s">
        <v>354</v>
      </c>
      <c r="D112" s="25"/>
    </row>
    <row r="113" spans="1:4" x14ac:dyDescent="0.2">
      <c r="A113" s="19" t="s">
        <v>403</v>
      </c>
      <c r="B113" s="27" t="s">
        <v>177</v>
      </c>
      <c r="C113" s="21" t="s">
        <v>354</v>
      </c>
      <c r="D113" s="25"/>
    </row>
    <row r="114" spans="1:4" ht="25.5" x14ac:dyDescent="0.2">
      <c r="A114" s="19" t="s">
        <v>404</v>
      </c>
      <c r="B114" s="27" t="s">
        <v>178</v>
      </c>
      <c r="C114" s="21" t="s">
        <v>354</v>
      </c>
      <c r="D114" s="25"/>
    </row>
    <row r="115" spans="1:4" x14ac:dyDescent="0.2">
      <c r="A115" s="19" t="s">
        <v>405</v>
      </c>
      <c r="B115" s="27" t="s">
        <v>179</v>
      </c>
      <c r="C115" s="21" t="s">
        <v>364</v>
      </c>
      <c r="D115" s="25"/>
    </row>
    <row r="116" spans="1:4" x14ac:dyDescent="0.2">
      <c r="A116" s="92" t="s">
        <v>188</v>
      </c>
      <c r="B116" s="92"/>
      <c r="C116" s="92"/>
      <c r="D116" s="92"/>
    </row>
    <row r="117" spans="1:4" x14ac:dyDescent="0.2">
      <c r="A117" s="19" t="s">
        <v>406</v>
      </c>
      <c r="B117" s="27" t="s">
        <v>189</v>
      </c>
      <c r="C117" s="21" t="s">
        <v>354</v>
      </c>
      <c r="D117" s="25"/>
    </row>
    <row r="118" spans="1:4" x14ac:dyDescent="0.2">
      <c r="A118" s="19" t="s">
        <v>25</v>
      </c>
      <c r="B118" s="27" t="s">
        <v>190</v>
      </c>
      <c r="C118" s="21" t="s">
        <v>354</v>
      </c>
      <c r="D118" s="25"/>
    </row>
    <row r="119" spans="1:4" ht="25.5" x14ac:dyDescent="0.2">
      <c r="A119" s="19" t="s">
        <v>407</v>
      </c>
      <c r="B119" s="27" t="s">
        <v>191</v>
      </c>
      <c r="C119" s="21" t="s">
        <v>364</v>
      </c>
      <c r="D119" s="25"/>
    </row>
  </sheetData>
  <mergeCells count="9">
    <mergeCell ref="A111:D111"/>
    <mergeCell ref="A116:D116"/>
    <mergeCell ref="A8:D8"/>
    <mergeCell ref="A26:D26"/>
    <mergeCell ref="A61:D61"/>
    <mergeCell ref="A66:D66"/>
    <mergeCell ref="A73:D73"/>
    <mergeCell ref="B31:D31"/>
    <mergeCell ref="B37:D3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2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324</v>
      </c>
      <c r="C4" s="5" t="s">
        <v>111</v>
      </c>
    </row>
    <row r="5" spans="1:3" ht="13.5" thickBot="1" x14ac:dyDescent="0.25">
      <c r="A5" s="1" t="s">
        <v>16</v>
      </c>
      <c r="B5" s="39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319</v>
      </c>
      <c r="C4" s="5" t="s">
        <v>113</v>
      </c>
    </row>
    <row r="5" spans="1:3" ht="13.5" thickBot="1" x14ac:dyDescent="0.25">
      <c r="A5" s="1" t="s">
        <v>16</v>
      </c>
      <c r="B5" s="39" t="s">
        <v>320</v>
      </c>
      <c r="C5" s="5" t="s">
        <v>114</v>
      </c>
    </row>
    <row r="6" spans="1:3" ht="13.5" thickBot="1" x14ac:dyDescent="0.25">
      <c r="A6" s="1" t="s">
        <v>366</v>
      </c>
      <c r="B6" s="39" t="s">
        <v>321</v>
      </c>
      <c r="C6" s="5" t="s">
        <v>115</v>
      </c>
    </row>
    <row r="7" spans="1:3" ht="13.5" thickBot="1" x14ac:dyDescent="0.25">
      <c r="A7" s="1" t="s">
        <v>17</v>
      </c>
      <c r="B7" s="39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2022-03-23T05:39:39Z</dcterms:modified>
</cp:coreProperties>
</file>