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92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1" i="13" l="1"/>
  <c r="D58" i="13"/>
  <c r="D28" i="13"/>
  <c r="D67" i="13" l="1"/>
  <c r="D45" i="13" l="1"/>
  <c r="D46" i="13" l="1"/>
  <c r="D43" i="13" l="1"/>
  <c r="D68" i="13"/>
  <c r="D50" i="13" l="1"/>
  <c r="D113" i="13" l="1"/>
  <c r="D104" i="13"/>
  <c r="D95" i="13"/>
  <c r="D47" i="13" l="1"/>
  <c r="D38" i="13"/>
  <c r="D39" i="13"/>
  <c r="D40" i="13"/>
  <c r="D42" i="13"/>
  <c r="D29" i="13" l="1"/>
  <c r="D30" i="13" l="1"/>
  <c r="D36" i="13"/>
  <c r="D69" i="13" s="1"/>
  <c r="D76" i="13"/>
  <c r="D9" i="13"/>
  <c r="D16" i="13"/>
  <c r="D118" i="13"/>
  <c r="D117" i="13"/>
  <c r="D116" i="13"/>
  <c r="D119" i="13" s="1"/>
  <c r="D109" i="13"/>
  <c r="D108" i="13"/>
  <c r="D107" i="13"/>
  <c r="D110" i="13" s="1"/>
  <c r="D100" i="13"/>
  <c r="D99" i="13"/>
  <c r="D98" i="13"/>
  <c r="D101" i="13" s="1"/>
  <c r="D90" i="13"/>
  <c r="D89" i="13"/>
  <c r="D91" i="13"/>
  <c r="D12" i="13"/>
  <c r="D79" i="13" l="1"/>
  <c r="D25" i="13"/>
  <c r="D23" i="13" s="1"/>
</calcChain>
</file>

<file path=xl/sharedStrings.xml><?xml version="1.0" encoding="utf-8"?>
<sst xmlns="http://schemas.openxmlformats.org/spreadsheetml/2006/main" count="2468" uniqueCount="820">
  <si>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</si>
  <si>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</si>
  <si>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</si>
  <si>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</si>
  <si>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</si>
  <si>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</si>
  <si>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</si>
  <si>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</si>
  <si>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</si>
  <si>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</si>
  <si>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</si>
  <si>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</si>
  <si>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</si>
  <si>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</si>
  <si>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</si>
  <si>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</si>
  <si>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</si>
  <si>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</si>
  <si>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</si>
  <si>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</si>
  <si>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</si>
  <si>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</si>
  <si>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</si>
  <si>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</si>
  <si>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</si>
  <si>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</si>
  <si>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</si>
  <si>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</si>
  <si>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</si>
  <si>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</si>
  <si>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</si>
  <si>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</si>
  <si>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</si>
  <si>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</si>
  <si>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</si>
  <si>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</si>
  <si>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</si>
  <si>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</si>
  <si>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</si>
  <si>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</si>
  <si>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</si>
  <si>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</si>
  <si>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</si>
  <si>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</si>
  <si>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</si>
  <si>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</si>
  <si>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</si>
  <si>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</si>
  <si>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</si>
  <si>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</si>
  <si>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</si>
  <si>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</si>
  <si>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</si>
  <si>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</si>
  <si>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</si>
  <si>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</si>
  <si>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</si>
  <si>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</si>
  <si>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</si>
  <si>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</si>
  <si>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</si>
  <si>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</si>
  <si>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</si>
  <si>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</si>
  <si>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</si>
  <si>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</si>
  <si>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</si>
  <si>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</si>
  <si>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</si>
  <si>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</si>
  <si>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</si>
  <si>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</si>
  <si>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</si>
  <si>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</si>
  <si>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</si>
  <si>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</si>
  <si>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</si>
  <si>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</si>
  <si>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</si>
  <si>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</si>
  <si>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</si>
  <si>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</si>
  <si>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</si>
  <si>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</si>
  <si>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</si>
  <si>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</si>
  <si>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</si>
  <si>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</si>
  <si>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</si>
  <si>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</si>
  <si>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</si>
  <si>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</si>
  <si>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</si>
  <si>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</si>
  <si>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</si>
  <si>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</si>
  <si>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</si>
  <si>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</si>
  <si>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</si>
  <si>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</si>
  <si>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</si>
  <si>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</si>
  <si>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</si>
  <si>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</si>
  <si>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</si>
  <si>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</si>
  <si>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</si>
  <si>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</si>
  <si>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</si>
  <si>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</si>
  <si>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</si>
  <si>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</si>
  <si>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</si>
  <si>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</si>
  <si>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</si>
  <si>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</si>
  <si>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</si>
  <si>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</si>
  <si>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</si>
  <si>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</si>
  <si>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</si>
  <si>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</si>
  <si>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</si>
  <si>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</si>
  <si>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</si>
  <si>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</si>
  <si>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</si>
  <si>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</si>
  <si>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</si>
  <si>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</si>
  <si>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</si>
  <si>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</si>
  <si>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</si>
  <si>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</si>
  <si>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</si>
  <si>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</si>
  <si>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</si>
  <si>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</si>
  <si>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</si>
  <si>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</si>
  <si>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</si>
  <si>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</si>
  <si>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</si>
  <si>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</si>
  <si>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</si>
  <si>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</si>
  <si>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</si>
  <si>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</si>
  <si>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</si>
  <si>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</si>
  <si>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</si>
  <si>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</si>
  <si>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</si>
  <si>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</si>
  <si>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</si>
  <si>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</si>
  <si>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</si>
  <si>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</si>
  <si>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</si>
  <si>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</si>
  <si>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</si>
  <si>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</si>
  <si>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</si>
  <si>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</si>
  <si>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</si>
  <si>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</si>
  <si>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</si>
  <si>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</si>
  <si>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</si>
  <si>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</si>
  <si>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</si>
  <si>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</si>
  <si>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</si>
  <si>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</si>
  <si>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</si>
  <si>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</si>
  <si>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</si>
  <si>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</si>
  <si>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</si>
  <si>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</si>
  <si>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</si>
  <si>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</si>
  <si>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</si>
  <si>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</si>
  <si>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</si>
  <si>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</si>
  <si>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</si>
  <si>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</si>
  <si>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</si>
  <si>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</si>
  <si>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</si>
  <si>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</si>
  <si>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</si>
  <si>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</si>
  <si>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</si>
  <si>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</si>
  <si>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</si>
  <si>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</si>
  <si>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</si>
  <si>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</si>
  <si>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</si>
  <si>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</si>
  <si>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</si>
  <si>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</si>
  <si>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</si>
  <si>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</si>
  <si>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</si>
  <si>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</si>
  <si>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</si>
  <si>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</si>
  <si>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</si>
  <si>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</si>
  <si>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</si>
  <si>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</si>
  <si>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</si>
  <si>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</si>
  <si>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</si>
  <si>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</si>
  <si>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</si>
  <si>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</si>
  <si>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</si>
  <si>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</si>
  <si>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</si>
  <si>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</si>
  <si>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</si>
  <si>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</si>
  <si>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</si>
  <si>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</si>
  <si>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</si>
  <si>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</si>
  <si>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</si>
  <si>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</si>
  <si>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</si>
  <si>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</si>
  <si>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</si>
  <si>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</si>
  <si>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</si>
  <si>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</si>
  <si>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</si>
  <si>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</si>
  <si>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</si>
  <si>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</si>
  <si>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</si>
  <si>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</si>
  <si>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</si>
  <si>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</si>
  <si>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</si>
  <si>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</si>
  <si>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</si>
  <si>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</si>
  <si>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</si>
  <si>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</si>
  <si>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</si>
  <si>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</si>
  <si>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</si>
  <si>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</si>
  <si>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</si>
  <si>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</si>
  <si>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</si>
  <si>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</si>
  <si>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</si>
  <si>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</si>
  <si>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</si>
  <si>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</si>
  <si>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</si>
  <si>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</si>
  <si>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</si>
  <si>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</si>
  <si>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</si>
  <si>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</si>
  <si>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</si>
  <si>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</si>
  <si>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</si>
  <si>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</si>
  <si>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</si>
  <si>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</si>
  <si>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</si>
  <si>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</si>
  <si>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</si>
  <si>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</si>
  <si>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</si>
  <si>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</si>
  <si>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</si>
  <si>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</si>
  <si>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</si>
  <si>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</si>
  <si>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</si>
  <si>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</si>
  <si>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</si>
  <si>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</si>
  <si>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</si>
  <si>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</si>
  <si>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</si>
  <si>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</si>
  <si>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</si>
  <si>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</si>
  <si>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</si>
  <si>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</si>
  <si>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</si>
  <si>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</si>
  <si>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</si>
  <si>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</si>
  <si>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</si>
  <si>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</si>
  <si>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</si>
  <si>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</si>
  <si>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</si>
  <si>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</si>
  <si>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</si>
  <si>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</si>
  <si>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</si>
  <si>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</si>
  <si>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</si>
  <si>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</si>
  <si>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</si>
  <si>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</si>
  <si>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</si>
  <si>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</si>
  <si>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</si>
  <si>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</si>
  <si>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</si>
  <si>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</si>
  <si>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</si>
  <si>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</si>
  <si>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</si>
  <si>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</si>
  <si>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</si>
  <si>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</si>
  <si>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</si>
  <si>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</si>
  <si>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</si>
  <si>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</si>
  <si>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</si>
  <si>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</si>
  <si>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</si>
  <si>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</si>
  <si>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</si>
  <si>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</si>
  <si>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</si>
  <si>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</si>
  <si>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</si>
  <si>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</si>
  <si>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</si>
  <si>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</si>
  <si>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</si>
  <si>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</si>
  <si>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</si>
  <si>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</si>
  <si>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</si>
  <si>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</si>
  <si>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</si>
  <si>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</si>
  <si>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</si>
  <si>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</si>
  <si>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</si>
  <si>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</si>
  <si>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</si>
  <si>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</si>
  <si>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</si>
  <si>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</si>
  <si>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</si>
  <si>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</si>
  <si>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</si>
  <si>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</si>
  <si>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</si>
  <si>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</si>
  <si>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</si>
  <si>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</si>
  <si>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</si>
  <si>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</si>
  <si>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</si>
  <si>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</si>
  <si>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</si>
  <si>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</si>
  <si>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</si>
  <si>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</si>
  <si>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</si>
  <si>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</si>
  <si>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</si>
  <si>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</si>
  <si>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</si>
  <si>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</si>
  <si>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</si>
  <si>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</si>
  <si>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</si>
  <si>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</si>
  <si>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</si>
  <si>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</si>
  <si>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</si>
  <si>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</si>
  <si>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</si>
  <si>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</si>
  <si>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</si>
  <si>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</si>
  <si>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</si>
  <si>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</si>
  <si>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</si>
  <si>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</si>
  <si>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</si>
  <si>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</si>
  <si>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</si>
  <si>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</si>
  <si>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</si>
  <si>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</si>
  <si>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</si>
  <si>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</si>
  <si>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</si>
  <si>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</si>
  <si>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</si>
  <si>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</si>
  <si>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</si>
  <si>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</si>
  <si>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</si>
  <si>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</si>
  <si>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</si>
  <si>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</si>
  <si>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</si>
  <si>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</si>
  <si>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</si>
  <si>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</si>
  <si>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</si>
  <si>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</si>
  <si>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</si>
  <si>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</si>
  <si>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</si>
  <si>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</si>
  <si>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</si>
  <si>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</si>
  <si>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</si>
  <si>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</si>
  <si>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</si>
  <si>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</si>
  <si>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</si>
  <si>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</si>
  <si>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</si>
  <si>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</si>
  <si>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</si>
  <si>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</si>
  <si>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</si>
  <si>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</si>
  <si>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</si>
  <si>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</si>
  <si>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</si>
  <si>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</si>
  <si>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</si>
  <si>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</si>
  <si>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</si>
  <si>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</si>
  <si>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</si>
  <si>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</si>
  <si>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</si>
  <si>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</si>
  <si>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</si>
  <si>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</si>
  <si>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</si>
  <si>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</si>
  <si>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</si>
  <si>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</si>
  <si>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</si>
  <si>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</si>
  <si>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</si>
  <si>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</si>
  <si>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</si>
  <si>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</si>
  <si>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</si>
  <si>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</si>
  <si>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</si>
  <si>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</si>
  <si>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</si>
  <si>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</si>
  <si>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</si>
  <si>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</si>
  <si>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</si>
  <si>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</si>
  <si>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</si>
  <si>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</si>
  <si>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</si>
  <si>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</si>
  <si>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</si>
  <si>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</si>
  <si>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</si>
  <si>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</si>
  <si>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</si>
  <si>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</si>
  <si>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</si>
  <si>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</si>
  <si>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</si>
  <si>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</si>
  <si>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</si>
  <si>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</si>
  <si>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</si>
  <si>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</si>
  <si>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</si>
  <si>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</si>
  <si>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</si>
  <si>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</si>
  <si>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</si>
  <si>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</si>
  <si>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</si>
  <si>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</si>
  <si>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</si>
  <si>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</si>
  <si>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</si>
  <si>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</si>
  <si>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</si>
  <si>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</si>
  <si>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</si>
  <si>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</si>
  <si>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</si>
  <si>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</si>
  <si>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</si>
  <si>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</si>
  <si>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</si>
  <si>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</si>
  <si>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</si>
  <si>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</si>
  <si>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</si>
  <si>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</si>
  <si>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</si>
  <si>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</si>
  <si>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</si>
  <si>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</si>
  <si>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</si>
  <si>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</si>
  <si>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</si>
  <si>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</si>
  <si>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</si>
  <si>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</si>
  <si>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</si>
  <si>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</si>
  <si>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</si>
  <si>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</si>
  <si>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</si>
  <si>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</si>
  <si>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</si>
  <si>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</si>
  <si>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</si>
  <si>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</si>
  <si>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</si>
  <si>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</si>
  <si>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</si>
  <si>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</si>
  <si>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</si>
  <si>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</si>
  <si>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</si>
  <si>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</si>
  <si>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</si>
  <si>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</si>
  <si>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</si>
  <si>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</si>
  <si>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</si>
  <si>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</si>
  <si>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</si>
  <si>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</si>
  <si>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</si>
  <si>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</si>
  <si>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</si>
  <si>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</si>
  <si>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</si>
  <si>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</si>
  <si>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</si>
  <si>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</si>
  <si>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</si>
  <si>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</si>
  <si>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</si>
  <si>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</si>
  <si>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</si>
  <si>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</si>
  <si>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</si>
  <si>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</si>
  <si>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</si>
  <si>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</si>
  <si>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</si>
  <si>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</si>
  <si>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</si>
  <si>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</si>
  <si>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</si>
  <si>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</si>
  <si>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</si>
  <si>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</si>
  <si>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</si>
  <si>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</si>
  <si>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</si>
  <si>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</si>
  <si>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</si>
  <si>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</si>
  <si>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</si>
  <si>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</si>
  <si>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</si>
  <si>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</si>
  <si>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</si>
  <si>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</si>
  <si>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</si>
  <si>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</si>
  <si>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</si>
  <si>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</si>
  <si>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</si>
  <si>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</si>
  <si>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</si>
  <si>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</si>
  <si>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</si>
  <si>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</si>
  <si>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</si>
  <si>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</si>
  <si>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</si>
  <si>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</si>
  <si>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</si>
  <si>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</si>
  <si>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</si>
  <si>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</si>
  <si>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</si>
  <si>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</si>
  <si>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</si>
  <si>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</si>
  <si>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</si>
  <si>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</si>
  <si>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</si>
  <si>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</si>
  <si>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</si>
  <si>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</si>
  <si>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</si>
  <si>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</si>
  <si>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</si>
  <si>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</si>
  <si>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</si>
  <si>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</si>
  <si>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</si>
  <si>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</si>
  <si>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</si>
  <si>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</si>
  <si>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</si>
  <si>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</si>
  <si>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</si>
  <si>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</si>
  <si>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</si>
  <si>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</si>
  <si>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</si>
  <si>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</si>
  <si>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</si>
  <si>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</si>
  <si>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</si>
  <si>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</si>
  <si>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</si>
  <si>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</si>
  <si>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</si>
  <si>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</si>
  <si>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</si>
  <si>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</si>
  <si>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</si>
  <si>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</si>
  <si>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</si>
  <si>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</si>
  <si>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</si>
  <si>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</si>
  <si>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</si>
  <si>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</si>
  <si>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</si>
  <si>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</si>
  <si>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</si>
  <si>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</si>
  <si>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</si>
  <si>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</si>
  <si>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</si>
  <si>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</si>
  <si>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</si>
  <si>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</si>
  <si>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</si>
  <si>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</si>
  <si>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</si>
  <si>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</si>
  <si>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</si>
  <si>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</si>
  <si>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</si>
  <si>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</si>
  <si>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</si>
  <si>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</si>
  <si>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</si>
  <si>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</si>
  <si>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</si>
  <si>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</si>
  <si>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</si>
  <si>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</si>
  <si>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</si>
  <si>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</si>
  <si>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</si>
  <si>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</si>
  <si>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</si>
  <si>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</si>
  <si>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</si>
  <si>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</si>
  <si>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</si>
  <si>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</si>
  <si>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</si>
  <si>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</si>
  <si>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</si>
  <si>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</si>
  <si>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</si>
  <si>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</si>
  <si>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</si>
  <si>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</si>
  <si>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</si>
  <si>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</si>
  <si>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</si>
  <si>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</si>
  <si>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</si>
  <si>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</si>
  <si>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</si>
  <si>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</si>
  <si>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</si>
  <si>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</si>
  <si>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</si>
  <si>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</si>
  <si>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</si>
  <si>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</si>
  <si>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</si>
  <si>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</si>
  <si>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</si>
  <si>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</si>
  <si>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</si>
  <si>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</si>
  <si>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</si>
  <si>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</si>
  <si>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</si>
  <si>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</si>
  <si>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</si>
  <si>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30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</si>
  <si>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</si>
  <si>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</si>
  <si>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</si>
  <si>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</si>
  <si>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</si>
  <si>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</si>
  <si>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</si>
  <si>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</si>
  <si>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</si>
  <si>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</si>
  <si>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</si>
  <si>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</si>
  <si>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</si>
  <si>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</si>
  <si>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</si>
  <si>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</si>
  <si>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</si>
  <si>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</si>
  <si>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</si>
  <si>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</si>
  <si>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</si>
  <si>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</si>
  <si>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</si>
  <si>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</si>
  <si>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</si>
  <si>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</si>
  <si>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</si>
  <si>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</si>
  <si>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</si>
  <si>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Очистка кровли от снега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</si>
  <si>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</si>
  <si>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</si>
  <si>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</si>
  <si>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</si>
  <si>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</si>
  <si>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</si>
  <si>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</si>
  <si>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</si>
  <si>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</si>
  <si>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</si>
  <si>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</si>
  <si>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</si>
  <si>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</si>
  <si>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</si>
  <si>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</si>
  <si>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</si>
  <si>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</si>
  <si>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</si>
  <si>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</si>
  <si>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</si>
  <si>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</si>
  <si>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</si>
  <si>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</si>
  <si>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</si>
  <si>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</si>
  <si>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</si>
  <si>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</si>
  <si>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трубопроводов Д-40мм</t>
  </si>
  <si>
    <t>Очистка канализационной сети</t>
  </si>
  <si>
    <t>Смена радиаторов</t>
  </si>
  <si>
    <t>Смена шаровых кранов Д-20мм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</si>
  <si>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</si>
  <si>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</si>
  <si>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</si>
  <si>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</si>
  <si>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кровель от наледи и сосулек по периметру</t>
  </si>
  <si>
    <t>Работы по содержанию электрооборудования</t>
  </si>
  <si>
    <t>Россыпь противогололедных материалов на тротуарах вручную (январь)</t>
  </si>
  <si>
    <t>4,45 м2</t>
  </si>
  <si>
    <t>Смена ламп накаливания</t>
  </si>
  <si>
    <t>Смена светильников с лампами накаливания</t>
  </si>
  <si>
    <t>4 шт</t>
  </si>
  <si>
    <t>8 шт</t>
  </si>
  <si>
    <t>Отчет об исполнении управляющей организацией договора управления за 2021г.</t>
  </si>
  <si>
    <t>01.01.2021г.</t>
  </si>
  <si>
    <t>31.12.2021г.</t>
  </si>
  <si>
    <t>Замена участка трубопровода ХВС  кв.5-7</t>
  </si>
  <si>
    <t>6м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</si>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</sst>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  <xf numFmtId="0" fontId="57" fillId="0" borderId="0"/>
  </cellStyleXfs>
  <cellXfs count="19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0" fontId="54" fillId="25" borderId="23" xfId="0" applyFont="1" applyFill="1" applyBorder="1" applyAlignment="1">
      <alignment horizont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4" fontId="54" fillId="25" borderId="24" xfId="0" applyNumberFormat="1" applyFont="1" applyFill="1" applyBorder="1" applyAlignment="1">
      <alignment horizontal="right" vertical="center" wrapText="1"/>
    </xf>
    <xf numFmtId="49" fontId="54" fillId="25" borderId="28" xfId="0" applyNumberFormat="1" applyFont="1" applyFill="1" applyBorder="1" applyAlignment="1">
      <alignment horizontal="left" vertical="top" wrapText="1" indent="1"/>
    </xf>
    <xf numFmtId="0" fontId="58" fillId="0" borderId="0" xfId="116" applyFont="1" applyBorder="1" applyAlignment="1">
      <alignment vertical="center" wrapText="1"/>
    </xf>
    <xf numFmtId="0" fontId="54" fillId="25" borderId="27" xfId="0" applyFont="1" applyFill="1" applyBorder="1" applyAlignment="1">
      <alignment horizontal="left" wrapText="1"/>
    </xf>
    <xf numFmtId="0" fontId="54" fillId="25" borderId="27" xfId="0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vertical="center" wrapText="1"/>
    </xf>
    <xf numFmtId="0" fontId="54" fillId="25" borderId="27" xfId="0" applyFont="1" applyFill="1" applyBorder="1" applyAlignment="1">
      <alignment wrapText="1"/>
    </xf>
    <xf numFmtId="0" fontId="54" fillId="25" borderId="27" xfId="0" applyFont="1" applyFill="1" applyBorder="1" applyAlignment="1">
      <alignment horizontal="center" wrapText="1"/>
    </xf>
    <xf numFmtId="0" fontId="55" fillId="25" borderId="27" xfId="0" applyFont="1" applyFill="1" applyBorder="1" applyAlignment="1">
      <alignment wrapText="1"/>
    </xf>
    <xf numFmtId="0" fontId="55" fillId="25" borderId="27" xfId="0" applyFont="1" applyFill="1" applyBorder="1" applyAlignment="1">
      <alignment horizontal="center" vertical="top" wrapText="1"/>
    </xf>
    <xf numFmtId="4" fontId="11" fillId="25" borderId="27" xfId="0" applyNumberFormat="1" applyFont="1" applyFill="1" applyBorder="1" applyAlignment="1">
      <alignment vertical="center" wrapText="1"/>
    </xf>
    <xf numFmtId="0" fontId="59" fillId="0" borderId="27" xfId="116" applyFont="1" applyBorder="1" applyAlignment="1">
      <alignment vertical="center" wrapText="1"/>
    </xf>
    <xf numFmtId="0" fontId="59" fillId="0" borderId="27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49" fontId="54" fillId="25" borderId="25" xfId="0" applyNumberFormat="1" applyFont="1" applyFill="1" applyBorder="1" applyAlignment="1">
      <alignment horizontal="center" vertical="top" wrapText="1"/>
    </xf>
    <xf numFmtId="49" fontId="54" fillId="25" borderId="20" xfId="0" applyNumberFormat="1" applyFont="1" applyFill="1" applyBorder="1" applyAlignment="1">
      <alignment horizontal="center" vertical="top" wrapText="1"/>
    </xf>
    <xf numFmtId="49" fontId="54" fillId="25" borderId="26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5" fillId="0" borderId="27" xfId="0" applyFont="1" applyFill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5" fillId="0" borderId="27" xfId="79" applyBorder="1" applyAlignment="1" applyProtection="1">
      <alignment horizontal="center" vertical="center" wrapText="1"/>
    </xf>
    <xf numFmtId="0" fontId="3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left" vertical="top" wrapText="1" indent="4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790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1" t="s">
        <v>486</v>
      </c>
      <c r="C7" s="24" t="s">
        <v>487</v>
      </c>
      <c r="D7" s="24"/>
      <c r="E7" s="158" t="s">
        <v>439</v>
      </c>
      <c r="F7" s="159"/>
      <c r="G7" s="159"/>
      <c r="H7" s="159"/>
      <c r="I7" s="58"/>
    </row>
    <row r="8" spans="1:9" ht="12.75" customHeight="1" x14ac:dyDescent="0.2">
      <c r="A8" s="157" t="s">
        <v>488</v>
      </c>
      <c r="B8" s="157"/>
      <c r="C8" s="157"/>
      <c r="D8" s="157"/>
    </row>
    <row r="9" spans="1:9" ht="63.75" x14ac:dyDescent="0.2">
      <c r="A9" s="177" t="s">
        <v>36</v>
      </c>
      <c r="B9" s="178" t="s">
        <v>489</v>
      </c>
      <c r="C9" s="179" t="s">
        <v>487</v>
      </c>
      <c r="D9" s="180" t="s">
        <v>805</v>
      </c>
      <c r="E9" s="20" t="s">
        <v>102</v>
      </c>
    </row>
    <row r="10" spans="1:9" x14ac:dyDescent="0.2">
      <c r="A10" s="177"/>
      <c r="B10" s="181" t="s">
        <v>667</v>
      </c>
      <c r="C10" s="179"/>
      <c r="D10" s="182"/>
      <c r="E10" s="20"/>
    </row>
    <row r="11" spans="1:9" ht="38.25" x14ac:dyDescent="0.2">
      <c r="A11" s="177" t="s">
        <v>547</v>
      </c>
      <c r="B11" s="178" t="s">
        <v>490</v>
      </c>
      <c r="C11" s="179" t="s">
        <v>487</v>
      </c>
      <c r="D11" s="183" t="s">
        <v>806</v>
      </c>
    </row>
    <row r="12" spans="1:9" ht="17.25" customHeight="1" x14ac:dyDescent="0.2">
      <c r="A12" s="177" t="s">
        <v>37</v>
      </c>
      <c r="B12" s="178" t="s">
        <v>491</v>
      </c>
      <c r="C12" s="179" t="s">
        <v>487</v>
      </c>
      <c r="D12" s="182" t="s">
        <v>807</v>
      </c>
      <c r="E12" s="158" t="s">
        <v>668</v>
      </c>
      <c r="F12" s="159"/>
      <c r="G12" s="159"/>
      <c r="H12" s="159"/>
      <c r="I12" s="159"/>
    </row>
    <row r="13" spans="1:9" ht="17.25" customHeight="1" x14ac:dyDescent="0.2">
      <c r="A13" s="177"/>
      <c r="B13" s="181" t="s">
        <v>669</v>
      </c>
      <c r="C13" s="179"/>
      <c r="D13" s="182" t="s">
        <v>808</v>
      </c>
      <c r="E13" s="158"/>
      <c r="F13" s="159"/>
      <c r="G13" s="159"/>
      <c r="H13" s="159"/>
      <c r="I13" s="159"/>
    </row>
    <row r="14" spans="1:9" ht="17.25" customHeight="1" x14ac:dyDescent="0.2">
      <c r="A14" s="177"/>
      <c r="B14" s="181" t="s">
        <v>670</v>
      </c>
      <c r="C14" s="179"/>
      <c r="D14" s="182" t="s">
        <v>809</v>
      </c>
      <c r="E14" s="158"/>
      <c r="F14" s="159"/>
      <c r="G14" s="159"/>
      <c r="H14" s="159"/>
      <c r="I14" s="159"/>
    </row>
    <row r="15" spans="1:9" ht="51" x14ac:dyDescent="0.2">
      <c r="A15" s="177" t="s">
        <v>38</v>
      </c>
      <c r="B15" s="178" t="s">
        <v>492</v>
      </c>
      <c r="C15" s="179" t="s">
        <v>487</v>
      </c>
      <c r="D15" s="184" t="s">
        <v>810</v>
      </c>
    </row>
    <row r="16" spans="1:9" ht="25.5" x14ac:dyDescent="0.2">
      <c r="A16" s="177" t="s">
        <v>39</v>
      </c>
      <c r="B16" s="185" t="s">
        <v>493</v>
      </c>
      <c r="C16" s="179" t="s">
        <v>487</v>
      </c>
      <c r="D16" s="186">
        <v>5050025306</v>
      </c>
    </row>
    <row r="17" spans="1:14" ht="38.25" x14ac:dyDescent="0.2">
      <c r="A17" s="177" t="s">
        <v>40</v>
      </c>
      <c r="B17" s="185" t="s">
        <v>479</v>
      </c>
      <c r="C17" s="179" t="s">
        <v>487</v>
      </c>
      <c r="D17" s="187" t="s">
        <v>811</v>
      </c>
    </row>
    <row r="18" spans="1:14" ht="38.25" x14ac:dyDescent="0.2">
      <c r="A18" s="177" t="s">
        <v>41</v>
      </c>
      <c r="B18" s="185" t="s">
        <v>494</v>
      </c>
      <c r="C18" s="179" t="s">
        <v>487</v>
      </c>
      <c r="D18" s="187" t="s">
        <v>811</v>
      </c>
    </row>
    <row r="19" spans="1:14" ht="27" customHeight="1" x14ac:dyDescent="0.2">
      <c r="A19" s="177" t="s">
        <v>42</v>
      </c>
      <c r="B19" s="185" t="s">
        <v>495</v>
      </c>
      <c r="C19" s="179" t="s">
        <v>487</v>
      </c>
      <c r="D19" s="188" t="s">
        <v>812</v>
      </c>
      <c r="E19" s="160" t="s">
        <v>440</v>
      </c>
      <c r="F19" s="161"/>
      <c r="G19" s="161"/>
      <c r="H19" s="161"/>
      <c r="I19" s="161"/>
    </row>
    <row r="20" spans="1:14" x14ac:dyDescent="0.2">
      <c r="A20" s="177" t="s">
        <v>43</v>
      </c>
      <c r="B20" s="178" t="s">
        <v>496</v>
      </c>
      <c r="C20" s="179" t="s">
        <v>487</v>
      </c>
      <c r="D20" s="92" t="s">
        <v>813</v>
      </c>
    </row>
    <row r="21" spans="1:14" ht="25.5" x14ac:dyDescent="0.2">
      <c r="A21" s="177" t="s">
        <v>44</v>
      </c>
      <c r="B21" s="178" t="s">
        <v>497</v>
      </c>
      <c r="C21" s="179" t="s">
        <v>487</v>
      </c>
      <c r="D21" s="180"/>
    </row>
    <row r="22" spans="1:14" x14ac:dyDescent="0.2">
      <c r="A22" s="177" t="s">
        <v>590</v>
      </c>
      <c r="B22" s="178" t="s">
        <v>498</v>
      </c>
      <c r="C22" s="179" t="s">
        <v>487</v>
      </c>
      <c r="D22" s="182" t="s">
        <v>814</v>
      </c>
    </row>
    <row r="23" spans="1:14" x14ac:dyDescent="0.2">
      <c r="A23" s="177"/>
      <c r="B23" s="181" t="s">
        <v>172</v>
      </c>
      <c r="C23" s="179" t="s">
        <v>487</v>
      </c>
      <c r="D23" s="179"/>
    </row>
    <row r="24" spans="1:14" ht="24.75" customHeight="1" x14ac:dyDescent="0.2">
      <c r="A24" s="177" t="s">
        <v>591</v>
      </c>
      <c r="B24" s="178" t="s">
        <v>499</v>
      </c>
      <c r="C24" s="179" t="s">
        <v>487</v>
      </c>
      <c r="D24" s="189" t="s">
        <v>815</v>
      </c>
      <c r="E24" s="158" t="s">
        <v>441</v>
      </c>
      <c r="F24" s="159"/>
      <c r="G24" s="159"/>
      <c r="H24" s="159"/>
      <c r="I24" s="15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77" t="s">
        <v>592</v>
      </c>
      <c r="B25" s="178" t="s">
        <v>500</v>
      </c>
      <c r="C25" s="179" t="s">
        <v>487</v>
      </c>
      <c r="D25" s="189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77" t="s">
        <v>593</v>
      </c>
      <c r="B26" s="190" t="s">
        <v>501</v>
      </c>
      <c r="C26" s="179" t="s">
        <v>487</v>
      </c>
      <c r="D26" s="187" t="s">
        <v>816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77" t="s">
        <v>594</v>
      </c>
      <c r="B27" s="190" t="s">
        <v>502</v>
      </c>
      <c r="C27" s="179" t="s">
        <v>487</v>
      </c>
      <c r="D27" s="182" t="s">
        <v>817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77" t="s">
        <v>595</v>
      </c>
      <c r="B28" s="190" t="s">
        <v>503</v>
      </c>
      <c r="C28" s="179" t="s">
        <v>487</v>
      </c>
      <c r="D28" s="191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77" t="s">
        <v>596</v>
      </c>
      <c r="B29" s="178" t="s">
        <v>504</v>
      </c>
      <c r="C29" s="182" t="s">
        <v>505</v>
      </c>
      <c r="D29" s="189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77" t="s">
        <v>597</v>
      </c>
      <c r="B30" s="178" t="s">
        <v>506</v>
      </c>
      <c r="C30" s="182" t="s">
        <v>505</v>
      </c>
      <c r="D30" s="189"/>
      <c r="K30" s="25" t="s">
        <v>4</v>
      </c>
      <c r="L30" s="154" t="s">
        <v>12</v>
      </c>
      <c r="M30" s="155"/>
      <c r="N30" s="156"/>
    </row>
    <row r="31" spans="1:14" ht="12.75" customHeight="1" x14ac:dyDescent="0.2">
      <c r="A31" s="177" t="s">
        <v>598</v>
      </c>
      <c r="B31" s="178" t="s">
        <v>507</v>
      </c>
      <c r="C31" s="179" t="s">
        <v>508</v>
      </c>
      <c r="D31" s="191"/>
      <c r="E31" s="158" t="s">
        <v>325</v>
      </c>
      <c r="F31" s="159"/>
      <c r="G31" s="159"/>
      <c r="H31" s="159"/>
      <c r="I31" s="159"/>
      <c r="K31" s="25" t="s">
        <v>5</v>
      </c>
      <c r="L31" s="154" t="s">
        <v>12</v>
      </c>
      <c r="M31" s="155"/>
      <c r="N31" s="156"/>
    </row>
    <row r="32" spans="1:14" x14ac:dyDescent="0.2">
      <c r="A32" s="177" t="s">
        <v>599</v>
      </c>
      <c r="B32" s="178" t="s">
        <v>509</v>
      </c>
      <c r="C32" s="179" t="s">
        <v>510</v>
      </c>
      <c r="D32" s="191"/>
    </row>
    <row r="33" spans="1:5" ht="29.25" customHeight="1" x14ac:dyDescent="0.2">
      <c r="A33" s="177" t="s">
        <v>600</v>
      </c>
      <c r="B33" s="178" t="s">
        <v>88</v>
      </c>
      <c r="C33" s="179" t="s">
        <v>511</v>
      </c>
      <c r="D33" s="191"/>
    </row>
    <row r="34" spans="1:5" x14ac:dyDescent="0.2">
      <c r="A34" s="177"/>
      <c r="B34" s="181" t="s">
        <v>89</v>
      </c>
      <c r="C34" s="179" t="s">
        <v>511</v>
      </c>
      <c r="D34" s="191"/>
    </row>
    <row r="35" spans="1:5" x14ac:dyDescent="0.2">
      <c r="A35" s="177"/>
      <c r="B35" s="181" t="s">
        <v>90</v>
      </c>
      <c r="C35" s="179" t="s">
        <v>511</v>
      </c>
      <c r="D35" s="191"/>
    </row>
    <row r="36" spans="1:5" x14ac:dyDescent="0.2">
      <c r="A36" s="177"/>
      <c r="B36" s="181" t="s">
        <v>91</v>
      </c>
      <c r="C36" s="179" t="s">
        <v>511</v>
      </c>
      <c r="D36" s="191"/>
    </row>
    <row r="37" spans="1:5" ht="25.5" x14ac:dyDescent="0.2">
      <c r="A37" s="192" t="s">
        <v>601</v>
      </c>
      <c r="B37" s="178" t="s">
        <v>512</v>
      </c>
      <c r="C37" s="193" t="s">
        <v>487</v>
      </c>
      <c r="D37" s="193"/>
    </row>
    <row r="38" spans="1:5" ht="30" customHeight="1" x14ac:dyDescent="0.2">
      <c r="A38" s="194" t="s">
        <v>326</v>
      </c>
      <c r="B38" s="194"/>
      <c r="C38" s="194"/>
      <c r="D38" s="194"/>
      <c r="E38" t="s">
        <v>443</v>
      </c>
    </row>
    <row r="39" spans="1:5" ht="15.75" x14ac:dyDescent="0.2">
      <c r="A39" s="177" t="s">
        <v>602</v>
      </c>
      <c r="B39" s="185" t="s">
        <v>513</v>
      </c>
      <c r="C39" s="195" t="s">
        <v>487</v>
      </c>
      <c r="D39" s="191" t="s">
        <v>818</v>
      </c>
    </row>
    <row r="40" spans="1:5" ht="15.75" x14ac:dyDescent="0.2">
      <c r="A40" s="177" t="s">
        <v>603</v>
      </c>
      <c r="B40" s="185" t="s">
        <v>514</v>
      </c>
      <c r="C40" s="195" t="s">
        <v>487</v>
      </c>
      <c r="D40" s="191" t="s">
        <v>819</v>
      </c>
    </row>
    <row r="41" spans="1:5" ht="63.75" x14ac:dyDescent="0.2">
      <c r="A41" s="177" t="s">
        <v>604</v>
      </c>
      <c r="B41" s="185" t="s">
        <v>515</v>
      </c>
      <c r="C41" s="195" t="s">
        <v>487</v>
      </c>
      <c r="D41" s="191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4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4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8" t="s">
        <v>271</v>
      </c>
      <c r="B22" s="168"/>
      <c r="C22" s="168"/>
      <c r="D22" s="168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4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1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4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4" t="s">
        <v>728</v>
      </c>
    </row>
    <row r="43" spans="1:10" x14ac:dyDescent="0.2">
      <c r="A43" s="168" t="s">
        <v>271</v>
      </c>
      <c r="B43" s="168"/>
      <c r="C43" s="168"/>
      <c r="D43" s="168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4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1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4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4"/>
    </row>
    <row r="64" spans="1:4" x14ac:dyDescent="0.2">
      <c r="A64" s="168" t="s">
        <v>271</v>
      </c>
      <c r="B64" s="168"/>
      <c r="C64" s="168"/>
      <c r="D64" s="168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4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1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4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4"/>
    </row>
    <row r="85" spans="1:4" x14ac:dyDescent="0.2">
      <c r="A85" s="168" t="s">
        <v>271</v>
      </c>
      <c r="B85" s="168"/>
      <c r="C85" s="168"/>
      <c r="D85" s="168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7" t="s">
        <v>275</v>
      </c>
      <c r="B9" s="157"/>
      <c r="C9" s="157"/>
      <c r="D9" s="157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9" t="s">
        <v>69</v>
      </c>
      <c r="B6" s="169"/>
      <c r="C6" s="169"/>
      <c r="D6" s="169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3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6" sqref="D116"/>
    </sheetView>
  </sheetViews>
  <sheetFormatPr defaultRowHeight="12.75" x14ac:dyDescent="0.2"/>
  <cols>
    <col min="1" max="1" width="7.5703125" customWidth="1"/>
    <col min="2" max="2" width="48.140625" customWidth="1"/>
    <col min="3" max="3" width="12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799</v>
      </c>
    </row>
    <row r="3" spans="1:5" x14ac:dyDescent="0.2">
      <c r="B3" s="85" t="s">
        <v>725</v>
      </c>
    </row>
    <row r="4" spans="1:5" ht="15.75" x14ac:dyDescent="0.25">
      <c r="A4" s="102" t="s">
        <v>482</v>
      </c>
      <c r="B4" s="103" t="s">
        <v>483</v>
      </c>
      <c r="C4" s="103" t="s">
        <v>484</v>
      </c>
      <c r="D4" s="104" t="s">
        <v>485</v>
      </c>
    </row>
    <row r="5" spans="1:5" x14ac:dyDescent="0.2">
      <c r="A5" s="105" t="s">
        <v>545</v>
      </c>
      <c r="B5" s="106" t="s">
        <v>486</v>
      </c>
      <c r="C5" s="107" t="s">
        <v>487</v>
      </c>
      <c r="D5" s="107"/>
    </row>
    <row r="6" spans="1:5" x14ac:dyDescent="0.2">
      <c r="A6" s="105" t="s">
        <v>36</v>
      </c>
      <c r="B6" s="106" t="s">
        <v>78</v>
      </c>
      <c r="C6" s="107" t="s">
        <v>487</v>
      </c>
      <c r="D6" s="107" t="s">
        <v>800</v>
      </c>
      <c r="E6" s="11"/>
    </row>
    <row r="7" spans="1:5" x14ac:dyDescent="0.2">
      <c r="A7" s="105" t="s">
        <v>547</v>
      </c>
      <c r="B7" s="106" t="s">
        <v>79</v>
      </c>
      <c r="C7" s="107" t="s">
        <v>487</v>
      </c>
      <c r="D7" s="107" t="s">
        <v>801</v>
      </c>
      <c r="E7" s="11"/>
    </row>
    <row r="8" spans="1:5" ht="30" customHeight="1" x14ac:dyDescent="0.2">
      <c r="A8" s="170" t="s">
        <v>278</v>
      </c>
      <c r="B8" s="170"/>
      <c r="C8" s="170"/>
      <c r="D8" s="170"/>
    </row>
    <row r="9" spans="1:5" ht="25.5" x14ac:dyDescent="0.2">
      <c r="A9" s="105" t="s">
        <v>37</v>
      </c>
      <c r="B9" s="108" t="s">
        <v>80</v>
      </c>
      <c r="C9" s="107" t="s">
        <v>522</v>
      </c>
      <c r="D9" s="109">
        <f>D11</f>
        <v>0</v>
      </c>
    </row>
    <row r="10" spans="1:5" x14ac:dyDescent="0.2">
      <c r="A10" s="105" t="s">
        <v>38</v>
      </c>
      <c r="B10" s="110" t="s">
        <v>713</v>
      </c>
      <c r="C10" s="107" t="s">
        <v>522</v>
      </c>
      <c r="D10" s="111"/>
      <c r="E10" s="11"/>
    </row>
    <row r="11" spans="1:5" x14ac:dyDescent="0.2">
      <c r="A11" s="105" t="s">
        <v>39</v>
      </c>
      <c r="B11" s="110" t="s">
        <v>714</v>
      </c>
      <c r="C11" s="107" t="s">
        <v>522</v>
      </c>
      <c r="D11" s="112">
        <v>0</v>
      </c>
      <c r="E11" s="11"/>
    </row>
    <row r="12" spans="1:5" ht="25.5" x14ac:dyDescent="0.2">
      <c r="A12" s="105" t="s">
        <v>40</v>
      </c>
      <c r="B12" s="108" t="s">
        <v>279</v>
      </c>
      <c r="C12" s="107" t="s">
        <v>522</v>
      </c>
      <c r="D12" s="109">
        <f>SUM(D13:D15)</f>
        <v>33005.380000000005</v>
      </c>
    </row>
    <row r="13" spans="1:5" x14ac:dyDescent="0.2">
      <c r="A13" s="105" t="s">
        <v>41</v>
      </c>
      <c r="B13" s="110" t="s">
        <v>715</v>
      </c>
      <c r="C13" s="107" t="s">
        <v>522</v>
      </c>
      <c r="D13" s="112">
        <v>9074.52</v>
      </c>
    </row>
    <row r="14" spans="1:5" x14ac:dyDescent="0.2">
      <c r="A14" s="105" t="s">
        <v>42</v>
      </c>
      <c r="B14" s="110" t="s">
        <v>716</v>
      </c>
      <c r="C14" s="107" t="s">
        <v>522</v>
      </c>
      <c r="D14" s="112">
        <v>9718.1</v>
      </c>
    </row>
    <row r="15" spans="1:5" x14ac:dyDescent="0.2">
      <c r="A15" s="105" t="s">
        <v>43</v>
      </c>
      <c r="B15" s="110" t="s">
        <v>717</v>
      </c>
      <c r="C15" s="107" t="s">
        <v>522</v>
      </c>
      <c r="D15" s="112">
        <v>14212.76</v>
      </c>
    </row>
    <row r="16" spans="1:5" x14ac:dyDescent="0.2">
      <c r="A16" s="105" t="s">
        <v>44</v>
      </c>
      <c r="B16" s="108" t="s">
        <v>81</v>
      </c>
      <c r="C16" s="107" t="s">
        <v>522</v>
      </c>
      <c r="D16" s="109">
        <f>D17+D21</f>
        <v>31957.81</v>
      </c>
    </row>
    <row r="17" spans="1:10" x14ac:dyDescent="0.2">
      <c r="A17" s="105" t="s">
        <v>590</v>
      </c>
      <c r="B17" s="110" t="s">
        <v>718</v>
      </c>
      <c r="C17" s="107" t="s">
        <v>522</v>
      </c>
      <c r="D17" s="113">
        <v>31957.81</v>
      </c>
    </row>
    <row r="18" spans="1:10" x14ac:dyDescent="0.2">
      <c r="A18" s="105" t="s">
        <v>591</v>
      </c>
      <c r="B18" s="110" t="s">
        <v>719</v>
      </c>
      <c r="C18" s="107" t="s">
        <v>522</v>
      </c>
      <c r="D18" s="111"/>
      <c r="F18" s="95"/>
      <c r="G18" s="95"/>
      <c r="H18" s="95"/>
      <c r="I18" s="95"/>
      <c r="J18" s="95"/>
    </row>
    <row r="19" spans="1:10" x14ac:dyDescent="0.2">
      <c r="A19" s="105" t="s">
        <v>592</v>
      </c>
      <c r="B19" s="110" t="s">
        <v>720</v>
      </c>
      <c r="C19" s="107" t="s">
        <v>522</v>
      </c>
      <c r="D19" s="111"/>
      <c r="F19" s="95"/>
      <c r="G19" s="95"/>
      <c r="H19" s="95"/>
      <c r="I19" s="95"/>
      <c r="J19" s="95"/>
    </row>
    <row r="20" spans="1:10" ht="25.5" x14ac:dyDescent="0.2">
      <c r="A20" s="105" t="s">
        <v>593</v>
      </c>
      <c r="B20" s="110" t="s">
        <v>721</v>
      </c>
      <c r="C20" s="107" t="s">
        <v>522</v>
      </c>
      <c r="D20" s="114"/>
      <c r="F20" s="95"/>
      <c r="G20" s="95"/>
      <c r="H20" s="95"/>
      <c r="I20" s="95"/>
      <c r="J20" s="95"/>
    </row>
    <row r="21" spans="1:10" x14ac:dyDescent="0.2">
      <c r="A21" s="105" t="s">
        <v>594</v>
      </c>
      <c r="B21" s="110" t="s">
        <v>722</v>
      </c>
      <c r="C21" s="107" t="s">
        <v>522</v>
      </c>
      <c r="D21" s="112"/>
      <c r="F21" s="95"/>
      <c r="G21" s="95"/>
      <c r="H21" s="95"/>
      <c r="I21" s="95"/>
      <c r="J21" s="95"/>
    </row>
    <row r="22" spans="1:10" x14ac:dyDescent="0.2">
      <c r="A22" s="105" t="s">
        <v>595</v>
      </c>
      <c r="B22" s="108" t="s">
        <v>82</v>
      </c>
      <c r="C22" s="107" t="s">
        <v>522</v>
      </c>
      <c r="D22" s="111"/>
      <c r="E22" s="11"/>
      <c r="F22" s="95"/>
      <c r="G22" s="95"/>
      <c r="H22" s="95"/>
      <c r="I22" s="95"/>
      <c r="J22" s="95"/>
    </row>
    <row r="23" spans="1:10" ht="25.5" x14ac:dyDescent="0.2">
      <c r="A23" s="105" t="s">
        <v>596</v>
      </c>
      <c r="B23" s="108" t="s">
        <v>83</v>
      </c>
      <c r="C23" s="107" t="s">
        <v>522</v>
      </c>
      <c r="D23" s="109">
        <f>D25</f>
        <v>1047.5700000000033</v>
      </c>
      <c r="F23" s="96"/>
      <c r="G23" s="96"/>
      <c r="H23" s="95"/>
      <c r="I23" s="96"/>
      <c r="J23" s="96"/>
    </row>
    <row r="24" spans="1:10" x14ac:dyDescent="0.2">
      <c r="A24" s="105" t="s">
        <v>597</v>
      </c>
      <c r="B24" s="110" t="s">
        <v>713</v>
      </c>
      <c r="C24" s="107" t="s">
        <v>522</v>
      </c>
      <c r="D24" s="111"/>
      <c r="F24" s="97"/>
      <c r="G24" s="98"/>
      <c r="H24" s="95"/>
      <c r="I24" s="99"/>
      <c r="J24" s="98"/>
    </row>
    <row r="25" spans="1:10" x14ac:dyDescent="0.2">
      <c r="A25" s="105" t="s">
        <v>598</v>
      </c>
      <c r="B25" s="110" t="s">
        <v>714</v>
      </c>
      <c r="C25" s="107" t="s">
        <v>522</v>
      </c>
      <c r="D25" s="112">
        <f>D9+D12-D16</f>
        <v>1047.5700000000033</v>
      </c>
      <c r="F25" s="97"/>
      <c r="G25" s="98"/>
      <c r="H25" s="95"/>
      <c r="I25" s="97"/>
      <c r="J25" s="98"/>
    </row>
    <row r="26" spans="1:10" ht="26.25" customHeight="1" x14ac:dyDescent="0.2">
      <c r="A26" s="170" t="s">
        <v>280</v>
      </c>
      <c r="B26" s="170"/>
      <c r="C26" s="170"/>
      <c r="D26" s="170"/>
      <c r="F26" s="97"/>
      <c r="G26" s="98"/>
      <c r="H26" s="95"/>
      <c r="I26" s="97"/>
      <c r="J26" s="98"/>
    </row>
    <row r="27" spans="1:10" x14ac:dyDescent="0.2">
      <c r="A27" s="105" t="s">
        <v>599</v>
      </c>
      <c r="B27" s="108" t="s">
        <v>281</v>
      </c>
      <c r="C27" s="107" t="s">
        <v>487</v>
      </c>
      <c r="D27" s="107"/>
      <c r="F27" s="97"/>
      <c r="G27" s="98"/>
      <c r="H27" s="95"/>
      <c r="I27" s="97"/>
      <c r="J27" s="98"/>
    </row>
    <row r="28" spans="1:10" ht="38.25" x14ac:dyDescent="0.2">
      <c r="A28" s="94" t="s">
        <v>734</v>
      </c>
      <c r="B28" s="115" t="s">
        <v>735</v>
      </c>
      <c r="C28" s="116" t="s">
        <v>522</v>
      </c>
      <c r="D28" s="117">
        <f>(185.36*12)+10842.89</f>
        <v>13067.21</v>
      </c>
      <c r="F28" s="97"/>
      <c r="G28" s="98"/>
      <c r="H28" s="95"/>
      <c r="I28" s="97"/>
      <c r="J28" s="98"/>
    </row>
    <row r="29" spans="1:10" ht="38.25" x14ac:dyDescent="0.2">
      <c r="A29" s="118" t="s">
        <v>736</v>
      </c>
      <c r="B29" s="119" t="s">
        <v>737</v>
      </c>
      <c r="C29" s="120" t="s">
        <v>522</v>
      </c>
      <c r="D29" s="121">
        <f>H29</f>
        <v>0</v>
      </c>
      <c r="F29" s="97"/>
      <c r="G29" s="98"/>
      <c r="H29" s="95"/>
      <c r="I29" s="97"/>
      <c r="J29" s="98"/>
    </row>
    <row r="30" spans="1:10" ht="38.25" x14ac:dyDescent="0.2">
      <c r="A30" s="118" t="s">
        <v>738</v>
      </c>
      <c r="B30" s="122" t="s">
        <v>739</v>
      </c>
      <c r="C30" s="123" t="s">
        <v>522</v>
      </c>
      <c r="D30" s="124">
        <f>SUM(D32:D35)</f>
        <v>1763.09</v>
      </c>
      <c r="F30" s="97"/>
      <c r="G30" s="98"/>
      <c r="H30" s="95"/>
      <c r="I30" s="97"/>
      <c r="J30" s="98"/>
    </row>
    <row r="31" spans="1:10" x14ac:dyDescent="0.2">
      <c r="A31" s="118" t="s">
        <v>740</v>
      </c>
      <c r="B31" s="171" t="s">
        <v>741</v>
      </c>
      <c r="C31" s="172"/>
      <c r="D31" s="173"/>
      <c r="F31" s="97"/>
      <c r="G31" s="98"/>
      <c r="H31" s="95"/>
      <c r="I31" s="97"/>
      <c r="J31" s="98"/>
    </row>
    <row r="32" spans="1:10" ht="25.5" x14ac:dyDescent="0.2">
      <c r="A32" s="118" t="s">
        <v>742</v>
      </c>
      <c r="B32" s="119" t="s">
        <v>743</v>
      </c>
      <c r="C32" s="120" t="s">
        <v>744</v>
      </c>
      <c r="D32" s="121">
        <v>0</v>
      </c>
      <c r="F32" s="97"/>
      <c r="G32" s="98"/>
      <c r="H32" s="95"/>
      <c r="I32" s="97"/>
      <c r="J32" s="98"/>
    </row>
    <row r="33" spans="1:26" ht="25.5" x14ac:dyDescent="0.2">
      <c r="A33" s="118" t="s">
        <v>742</v>
      </c>
      <c r="B33" s="119" t="s">
        <v>745</v>
      </c>
      <c r="C33" s="120" t="s">
        <v>746</v>
      </c>
      <c r="D33" s="121">
        <v>0</v>
      </c>
      <c r="F33" s="97"/>
      <c r="G33" s="98"/>
      <c r="H33" s="95"/>
      <c r="I33" s="97"/>
      <c r="J33" s="98"/>
    </row>
    <row r="34" spans="1:26" ht="25.5" x14ac:dyDescent="0.2">
      <c r="A34" s="118" t="s">
        <v>747</v>
      </c>
      <c r="B34" s="119" t="s">
        <v>748</v>
      </c>
      <c r="C34" s="120" t="s">
        <v>746</v>
      </c>
      <c r="D34" s="121">
        <v>0</v>
      </c>
      <c r="F34" s="97"/>
      <c r="G34" s="98"/>
      <c r="H34" s="95"/>
      <c r="I34" s="97"/>
      <c r="J34" s="98"/>
    </row>
    <row r="35" spans="1:26" x14ac:dyDescent="0.2">
      <c r="A35" s="118" t="s">
        <v>747</v>
      </c>
      <c r="B35" s="119" t="s">
        <v>804</v>
      </c>
      <c r="C35" s="120"/>
      <c r="D35" s="121">
        <v>1763.09</v>
      </c>
      <c r="F35" s="97"/>
      <c r="G35" s="98"/>
      <c r="H35" s="95"/>
      <c r="I35" s="97"/>
      <c r="J35" s="98"/>
    </row>
    <row r="36" spans="1:26" ht="25.5" x14ac:dyDescent="0.2">
      <c r="A36" s="118" t="s">
        <v>749</v>
      </c>
      <c r="B36" s="122" t="s">
        <v>750</v>
      </c>
      <c r="C36" s="123" t="s">
        <v>522</v>
      </c>
      <c r="D36" s="124">
        <f>SUM(D38:D42)</f>
        <v>7341.75</v>
      </c>
      <c r="F36" s="97"/>
      <c r="G36" s="98"/>
      <c r="H36" s="95"/>
      <c r="I36" s="97"/>
      <c r="J36" s="98"/>
    </row>
    <row r="37" spans="1:26" x14ac:dyDescent="0.2">
      <c r="A37" s="118"/>
      <c r="B37" s="171" t="s">
        <v>741</v>
      </c>
      <c r="C37" s="172"/>
      <c r="D37" s="173"/>
      <c r="F37" s="97"/>
      <c r="G37" s="98"/>
      <c r="H37" s="95"/>
      <c r="I37" s="97"/>
      <c r="J37" s="98"/>
    </row>
    <row r="38" spans="1:26" x14ac:dyDescent="0.2">
      <c r="A38" s="174" t="s">
        <v>747</v>
      </c>
      <c r="B38" s="125" t="s">
        <v>785</v>
      </c>
      <c r="C38" s="120"/>
      <c r="D38" s="121">
        <f t="shared" ref="D38:D42" si="0">(0)*1.2</f>
        <v>0</v>
      </c>
      <c r="F38" s="97"/>
      <c r="G38" s="98"/>
      <c r="H38" s="95"/>
      <c r="I38" s="97"/>
      <c r="J38" s="98"/>
    </row>
    <row r="39" spans="1:26" x14ac:dyDescent="0.2">
      <c r="A39" s="175"/>
      <c r="B39" s="144" t="s">
        <v>783</v>
      </c>
      <c r="C39" s="145"/>
      <c r="D39" s="146">
        <f t="shared" si="0"/>
        <v>0</v>
      </c>
      <c r="F39" s="97"/>
      <c r="G39" s="98"/>
      <c r="H39" s="95"/>
      <c r="I39" s="97"/>
      <c r="J39" s="98"/>
    </row>
    <row r="40" spans="1:26" x14ac:dyDescent="0.2">
      <c r="A40" s="176"/>
      <c r="B40" s="147" t="s">
        <v>786</v>
      </c>
      <c r="C40" s="145"/>
      <c r="D40" s="146">
        <f t="shared" si="0"/>
        <v>0</v>
      </c>
      <c r="F40" s="97"/>
      <c r="G40" s="98"/>
      <c r="H40" s="95"/>
      <c r="I40" s="97"/>
      <c r="J40" s="98"/>
    </row>
    <row r="41" spans="1:26" x14ac:dyDescent="0.2">
      <c r="A41" s="142" t="s">
        <v>751</v>
      </c>
      <c r="B41" s="152" t="s">
        <v>802</v>
      </c>
      <c r="C41" s="153" t="s">
        <v>803</v>
      </c>
      <c r="D41" s="152">
        <v>7341.75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x14ac:dyDescent="0.2">
      <c r="A42" s="142"/>
      <c r="B42" s="147" t="s">
        <v>784</v>
      </c>
      <c r="C42" s="148"/>
      <c r="D42" s="146">
        <f t="shared" si="0"/>
        <v>0</v>
      </c>
      <c r="F42" s="97"/>
      <c r="G42" s="98"/>
      <c r="H42" s="95"/>
      <c r="I42" s="97"/>
      <c r="J42" s="98"/>
    </row>
    <row r="43" spans="1:26" x14ac:dyDescent="0.2">
      <c r="A43" s="142" t="s">
        <v>752</v>
      </c>
      <c r="B43" s="149" t="s">
        <v>792</v>
      </c>
      <c r="C43" s="150" t="s">
        <v>522</v>
      </c>
      <c r="D43" s="151">
        <f>SUM(D45:D46)</f>
        <v>4368.2327999999998</v>
      </c>
      <c r="F43" s="97"/>
      <c r="G43" s="98"/>
      <c r="H43" s="95"/>
      <c r="I43" s="97"/>
      <c r="J43" s="98"/>
    </row>
    <row r="44" spans="1:26" x14ac:dyDescent="0.2">
      <c r="A44" s="118"/>
      <c r="B44" s="171" t="s">
        <v>741</v>
      </c>
      <c r="C44" s="172"/>
      <c r="D44" s="173"/>
      <c r="F44" s="97"/>
      <c r="G44" s="98"/>
      <c r="H44" s="95"/>
      <c r="I44" s="97"/>
      <c r="J44" s="98"/>
    </row>
    <row r="45" spans="1:26" x14ac:dyDescent="0.2">
      <c r="A45" s="118"/>
      <c r="B45" s="140" t="s">
        <v>795</v>
      </c>
      <c r="C45" s="120" t="s">
        <v>798</v>
      </c>
      <c r="D45" s="141">
        <f>(105.614+52.81+168.52+113.03)*1.2</f>
        <v>527.96879999999999</v>
      </c>
      <c r="F45" s="97"/>
      <c r="G45" s="98"/>
      <c r="H45" s="95"/>
      <c r="I45" s="97"/>
      <c r="J45" s="98"/>
    </row>
    <row r="46" spans="1:26" x14ac:dyDescent="0.2">
      <c r="A46" s="118"/>
      <c r="B46" s="140" t="s">
        <v>796</v>
      </c>
      <c r="C46" s="120" t="s">
        <v>797</v>
      </c>
      <c r="D46" s="141">
        <f>(1284.2+297.96+784.42+833.64)*1.2</f>
        <v>3840.2639999999997</v>
      </c>
      <c r="F46" s="97"/>
      <c r="G46" s="98"/>
      <c r="H46" s="95"/>
      <c r="I46" s="97"/>
      <c r="J46" s="98"/>
    </row>
    <row r="47" spans="1:26" x14ac:dyDescent="0.2">
      <c r="A47" s="118" t="s">
        <v>753</v>
      </c>
      <c r="B47" s="122" t="s">
        <v>754</v>
      </c>
      <c r="C47" s="126" t="s">
        <v>522</v>
      </c>
      <c r="D47" s="124">
        <f>SUM(D49:D50)</f>
        <v>12201.84</v>
      </c>
      <c r="F47" s="97"/>
      <c r="G47" s="98"/>
      <c r="H47" s="95"/>
      <c r="I47" s="97"/>
      <c r="J47" s="98"/>
    </row>
    <row r="48" spans="1:26" x14ac:dyDescent="0.2">
      <c r="A48" s="118"/>
      <c r="B48" s="171" t="s">
        <v>741</v>
      </c>
      <c r="C48" s="172"/>
      <c r="D48" s="173"/>
      <c r="F48" s="97"/>
      <c r="G48" s="98"/>
      <c r="H48" s="95"/>
      <c r="I48" s="97"/>
      <c r="J48" s="98"/>
    </row>
    <row r="49" spans="1:10" x14ac:dyDescent="0.2">
      <c r="A49" s="118"/>
      <c r="B49" s="119" t="s">
        <v>755</v>
      </c>
      <c r="C49" s="127"/>
      <c r="D49" s="121">
        <v>12201.84</v>
      </c>
      <c r="F49" s="97"/>
      <c r="G49" s="98"/>
      <c r="H49" s="95"/>
      <c r="I49" s="97"/>
      <c r="J49" s="98"/>
    </row>
    <row r="50" spans="1:10" x14ac:dyDescent="0.2">
      <c r="A50" s="118"/>
      <c r="B50" s="125" t="s">
        <v>791</v>
      </c>
      <c r="C50" s="128"/>
      <c r="D50" s="121">
        <f>(0)*1.2</f>
        <v>0</v>
      </c>
      <c r="F50" s="97"/>
      <c r="G50" s="98"/>
      <c r="H50" s="95"/>
      <c r="I50" s="97"/>
      <c r="J50" s="98"/>
    </row>
    <row r="51" spans="1:10" x14ac:dyDescent="0.2">
      <c r="A51" s="118" t="s">
        <v>756</v>
      </c>
      <c r="B51" s="122" t="s">
        <v>757</v>
      </c>
      <c r="C51" s="126" t="s">
        <v>522</v>
      </c>
      <c r="D51" s="124">
        <v>0</v>
      </c>
      <c r="F51" s="97"/>
      <c r="G51" s="98"/>
      <c r="H51" s="95"/>
      <c r="I51" s="97"/>
      <c r="J51" s="98"/>
    </row>
    <row r="52" spans="1:10" x14ac:dyDescent="0.2">
      <c r="A52" s="118"/>
      <c r="B52" s="171" t="s">
        <v>741</v>
      </c>
      <c r="C52" s="172"/>
      <c r="D52" s="173"/>
      <c r="F52" s="97"/>
      <c r="G52" s="98"/>
      <c r="H52" s="95"/>
      <c r="I52" s="97"/>
      <c r="J52" s="98"/>
    </row>
    <row r="53" spans="1:10" x14ac:dyDescent="0.2">
      <c r="A53" s="118" t="s">
        <v>758</v>
      </c>
      <c r="B53" s="122" t="s">
        <v>759</v>
      </c>
      <c r="C53" s="126" t="s">
        <v>522</v>
      </c>
      <c r="D53" s="124">
        <v>0</v>
      </c>
      <c r="F53" s="97"/>
      <c r="G53" s="98"/>
      <c r="H53" s="95"/>
      <c r="I53" s="97"/>
      <c r="J53" s="98"/>
    </row>
    <row r="54" spans="1:10" x14ac:dyDescent="0.2">
      <c r="A54" s="118"/>
      <c r="B54" s="171" t="s">
        <v>741</v>
      </c>
      <c r="C54" s="172"/>
      <c r="D54" s="173"/>
      <c r="F54" s="97"/>
      <c r="G54" s="98"/>
      <c r="H54" s="95"/>
      <c r="I54" s="97"/>
      <c r="J54" s="98"/>
    </row>
    <row r="55" spans="1:10" x14ac:dyDescent="0.2">
      <c r="A55" s="118" t="s">
        <v>760</v>
      </c>
      <c r="B55" s="122" t="s">
        <v>761</v>
      </c>
      <c r="C55" s="126" t="s">
        <v>522</v>
      </c>
      <c r="D55" s="124">
        <v>0</v>
      </c>
      <c r="F55" s="97"/>
      <c r="G55" s="98"/>
      <c r="H55" s="95"/>
      <c r="I55" s="97"/>
      <c r="J55" s="98"/>
    </row>
    <row r="56" spans="1:10" x14ac:dyDescent="0.2">
      <c r="A56" s="118" t="s">
        <v>762</v>
      </c>
      <c r="B56" s="122" t="s">
        <v>763</v>
      </c>
      <c r="C56" s="126" t="s">
        <v>522</v>
      </c>
      <c r="D56" s="124">
        <v>0</v>
      </c>
      <c r="F56" s="97"/>
      <c r="G56" s="98"/>
      <c r="H56" s="95"/>
      <c r="I56" s="97"/>
      <c r="J56" s="98"/>
    </row>
    <row r="57" spans="1:10" x14ac:dyDescent="0.2">
      <c r="A57" s="118"/>
      <c r="B57" s="171" t="s">
        <v>741</v>
      </c>
      <c r="C57" s="172"/>
      <c r="D57" s="173"/>
      <c r="F57" s="97"/>
      <c r="G57" s="98"/>
      <c r="H57" s="95"/>
      <c r="I57" s="97"/>
      <c r="J57" s="98"/>
    </row>
    <row r="58" spans="1:10" ht="25.5" x14ac:dyDescent="0.2">
      <c r="A58" s="118" t="s">
        <v>764</v>
      </c>
      <c r="B58" s="119" t="s">
        <v>789</v>
      </c>
      <c r="C58" s="127" t="s">
        <v>522</v>
      </c>
      <c r="D58" s="129">
        <f>(323.2+1023.13)*6+2466.41</f>
        <v>10544.39</v>
      </c>
      <c r="F58" s="97"/>
      <c r="G58" s="98"/>
      <c r="H58" s="95"/>
      <c r="I58" s="97"/>
      <c r="J58" s="98"/>
    </row>
    <row r="59" spans="1:10" x14ac:dyDescent="0.2">
      <c r="A59" s="118" t="s">
        <v>787</v>
      </c>
      <c r="B59" s="119" t="s">
        <v>788</v>
      </c>
      <c r="C59" s="127" t="s">
        <v>522</v>
      </c>
      <c r="D59" s="129">
        <v>0</v>
      </c>
      <c r="F59" s="97"/>
      <c r="G59" s="98"/>
      <c r="H59" s="95"/>
      <c r="I59" s="97"/>
      <c r="J59" s="98"/>
    </row>
    <row r="60" spans="1:10" ht="25.5" x14ac:dyDescent="0.2">
      <c r="A60" s="118" t="s">
        <v>765</v>
      </c>
      <c r="B60" s="119" t="s">
        <v>766</v>
      </c>
      <c r="C60" s="127" t="s">
        <v>522</v>
      </c>
      <c r="D60" s="129">
        <v>0</v>
      </c>
      <c r="F60" s="97"/>
      <c r="G60" s="98"/>
      <c r="H60" s="95"/>
      <c r="I60" s="97"/>
      <c r="J60" s="98"/>
    </row>
    <row r="61" spans="1:10" ht="25.5" x14ac:dyDescent="0.2">
      <c r="A61" s="118" t="s">
        <v>767</v>
      </c>
      <c r="B61" s="119" t="s">
        <v>768</v>
      </c>
      <c r="C61" s="127" t="s">
        <v>522</v>
      </c>
      <c r="D61" s="129">
        <v>0</v>
      </c>
      <c r="F61" s="97"/>
      <c r="G61" s="98"/>
      <c r="H61" s="95"/>
      <c r="I61" s="97"/>
      <c r="J61" s="98"/>
    </row>
    <row r="62" spans="1:10" ht="25.5" x14ac:dyDescent="0.2">
      <c r="A62" s="118" t="s">
        <v>769</v>
      </c>
      <c r="B62" s="119" t="s">
        <v>770</v>
      </c>
      <c r="C62" s="127" t="s">
        <v>522</v>
      </c>
      <c r="D62" s="129">
        <v>1357.3</v>
      </c>
      <c r="F62" s="97"/>
      <c r="G62" s="98"/>
      <c r="H62" s="95"/>
      <c r="I62" s="97"/>
      <c r="J62" s="98"/>
    </row>
    <row r="63" spans="1:10" ht="25.5" x14ac:dyDescent="0.2">
      <c r="A63" s="118" t="s">
        <v>771</v>
      </c>
      <c r="B63" s="119" t="s">
        <v>772</v>
      </c>
      <c r="C63" s="127" t="s">
        <v>522</v>
      </c>
      <c r="D63" s="129">
        <v>500.26</v>
      </c>
      <c r="F63" s="97"/>
      <c r="G63" s="98"/>
      <c r="H63" s="95"/>
      <c r="I63" s="97"/>
      <c r="J63" s="98"/>
    </row>
    <row r="64" spans="1:10" ht="25.5" x14ac:dyDescent="0.2">
      <c r="A64" s="118" t="s">
        <v>773</v>
      </c>
      <c r="B64" s="119" t="s">
        <v>774</v>
      </c>
      <c r="C64" s="127" t="s">
        <v>522</v>
      </c>
      <c r="D64" s="129">
        <v>0</v>
      </c>
      <c r="F64" s="97"/>
      <c r="G64" s="98"/>
      <c r="H64" s="95"/>
      <c r="I64" s="97"/>
      <c r="J64" s="98"/>
    </row>
    <row r="65" spans="1:10" x14ac:dyDescent="0.2">
      <c r="A65" s="118" t="s">
        <v>775</v>
      </c>
      <c r="B65" s="119" t="s">
        <v>776</v>
      </c>
      <c r="C65" s="127" t="s">
        <v>522</v>
      </c>
      <c r="D65" s="129">
        <v>0</v>
      </c>
      <c r="F65" s="97"/>
      <c r="G65" s="98"/>
      <c r="H65" s="95"/>
      <c r="I65" s="97"/>
      <c r="J65" s="98"/>
    </row>
    <row r="66" spans="1:10" ht="38.25" x14ac:dyDescent="0.2">
      <c r="A66" s="118" t="s">
        <v>777</v>
      </c>
      <c r="B66" s="119" t="s">
        <v>778</v>
      </c>
      <c r="C66" s="127" t="s">
        <v>522</v>
      </c>
      <c r="D66" s="129">
        <v>0</v>
      </c>
      <c r="F66" s="97"/>
      <c r="G66" s="98"/>
      <c r="H66" s="95"/>
      <c r="I66" s="97"/>
      <c r="J66" s="98"/>
    </row>
    <row r="67" spans="1:10" ht="51" x14ac:dyDescent="0.2">
      <c r="A67" s="118" t="s">
        <v>779</v>
      </c>
      <c r="B67" s="119" t="s">
        <v>780</v>
      </c>
      <c r="C67" s="127" t="s">
        <v>522</v>
      </c>
      <c r="D67" s="129">
        <f>(484.75+639.87)*6</f>
        <v>6747.7199999999993</v>
      </c>
      <c r="F67" s="97"/>
      <c r="G67" s="98"/>
      <c r="H67" s="95"/>
      <c r="I67" s="97"/>
      <c r="J67" s="98"/>
    </row>
    <row r="68" spans="1:10" ht="25.5" x14ac:dyDescent="0.2">
      <c r="A68" s="118"/>
      <c r="B68" s="119" t="s">
        <v>793</v>
      </c>
      <c r="C68" s="127" t="s">
        <v>794</v>
      </c>
      <c r="D68" s="129">
        <f>(105.58)*1.2</f>
        <v>126.696</v>
      </c>
      <c r="F68" s="97"/>
      <c r="G68" s="98"/>
      <c r="H68" s="95"/>
      <c r="I68" s="97"/>
      <c r="J68" s="98"/>
    </row>
    <row r="69" spans="1:10" x14ac:dyDescent="0.2">
      <c r="A69" s="118" t="s">
        <v>781</v>
      </c>
      <c r="B69" s="122" t="s">
        <v>782</v>
      </c>
      <c r="C69" s="126" t="s">
        <v>522</v>
      </c>
      <c r="D69" s="130">
        <f>D28+D29+D30+D36+D43+D47+D51+D53+D55+D56+D58+D59+D60+D61+D62+D63+D64+D65+D66+D67+D68</f>
        <v>58018.488800000006</v>
      </c>
      <c r="F69" s="97"/>
      <c r="G69" s="98"/>
      <c r="H69" s="95"/>
      <c r="I69" s="97"/>
      <c r="J69" s="98"/>
    </row>
    <row r="70" spans="1:10" x14ac:dyDescent="0.2">
      <c r="A70" s="170" t="s">
        <v>282</v>
      </c>
      <c r="B70" s="170"/>
      <c r="C70" s="170"/>
      <c r="D70" s="170"/>
      <c r="F70" s="97"/>
      <c r="G70" s="98"/>
      <c r="H70" s="95"/>
      <c r="I70" s="97"/>
      <c r="J70" s="98"/>
    </row>
    <row r="71" spans="1:10" ht="15" customHeight="1" x14ac:dyDescent="0.2">
      <c r="A71" s="105" t="s">
        <v>602</v>
      </c>
      <c r="B71" s="108" t="s">
        <v>283</v>
      </c>
      <c r="C71" s="107" t="s">
        <v>508</v>
      </c>
      <c r="D71" s="107"/>
      <c r="F71" s="97"/>
      <c r="G71" s="98"/>
      <c r="H71" s="95"/>
      <c r="I71" s="97"/>
      <c r="J71" s="98"/>
    </row>
    <row r="72" spans="1:10" x14ac:dyDescent="0.2">
      <c r="A72" s="105" t="s">
        <v>603</v>
      </c>
      <c r="B72" s="108" t="s">
        <v>284</v>
      </c>
      <c r="C72" s="107" t="s">
        <v>508</v>
      </c>
      <c r="D72" s="107"/>
      <c r="F72" s="97"/>
      <c r="G72" s="98"/>
      <c r="H72" s="95"/>
      <c r="I72" s="99"/>
      <c r="J72" s="98"/>
    </row>
    <row r="73" spans="1:10" ht="25.5" x14ac:dyDescent="0.2">
      <c r="A73" s="105" t="s">
        <v>604</v>
      </c>
      <c r="B73" s="108" t="s">
        <v>285</v>
      </c>
      <c r="C73" s="107" t="s">
        <v>508</v>
      </c>
      <c r="D73" s="107"/>
      <c r="F73" s="97"/>
      <c r="G73" s="98"/>
      <c r="H73" s="95"/>
      <c r="I73" s="99"/>
      <c r="J73" s="98"/>
    </row>
    <row r="74" spans="1:10" ht="12.75" customHeight="1" x14ac:dyDescent="0.2">
      <c r="A74" s="105" t="s">
        <v>605</v>
      </c>
      <c r="B74" s="108" t="s">
        <v>286</v>
      </c>
      <c r="C74" s="107" t="s">
        <v>522</v>
      </c>
      <c r="D74" s="107"/>
      <c r="F74" s="97"/>
      <c r="G74" s="98"/>
      <c r="H74" s="95"/>
      <c r="I74" s="97"/>
      <c r="J74" s="98"/>
    </row>
    <row r="75" spans="1:10" x14ac:dyDescent="0.2">
      <c r="A75" s="170" t="s">
        <v>84</v>
      </c>
      <c r="B75" s="170"/>
      <c r="C75" s="170"/>
      <c r="D75" s="170"/>
      <c r="F75" s="97"/>
      <c r="G75" s="98"/>
      <c r="H75" s="95"/>
      <c r="I75" s="97"/>
      <c r="J75" s="98"/>
    </row>
    <row r="76" spans="1:10" ht="25.5" x14ac:dyDescent="0.2">
      <c r="A76" s="105" t="s">
        <v>606</v>
      </c>
      <c r="B76" s="108" t="s">
        <v>85</v>
      </c>
      <c r="C76" s="107" t="s">
        <v>522</v>
      </c>
      <c r="D76" s="131">
        <f>D78</f>
        <v>0</v>
      </c>
      <c r="F76" s="97"/>
      <c r="G76" s="98"/>
      <c r="H76" s="95"/>
      <c r="I76" s="97"/>
      <c r="J76" s="98"/>
    </row>
    <row r="77" spans="1:10" x14ac:dyDescent="0.2">
      <c r="A77" s="105" t="s">
        <v>607</v>
      </c>
      <c r="B77" s="110" t="s">
        <v>723</v>
      </c>
      <c r="C77" s="107" t="s">
        <v>522</v>
      </c>
      <c r="D77" s="111"/>
      <c r="F77" s="97"/>
      <c r="G77" s="98"/>
      <c r="H77" s="95"/>
      <c r="I77" s="97"/>
      <c r="J77" s="98"/>
    </row>
    <row r="78" spans="1:10" x14ac:dyDescent="0.2">
      <c r="A78" s="105" t="s">
        <v>608</v>
      </c>
      <c r="B78" s="110" t="s">
        <v>724</v>
      </c>
      <c r="C78" s="107" t="s">
        <v>522</v>
      </c>
      <c r="D78" s="132">
        <v>0</v>
      </c>
      <c r="F78" s="97"/>
      <c r="G78" s="98"/>
      <c r="H78" s="95"/>
      <c r="I78" s="97"/>
      <c r="J78" s="98"/>
    </row>
    <row r="79" spans="1:10" ht="25.5" x14ac:dyDescent="0.2">
      <c r="A79" s="105" t="s">
        <v>609</v>
      </c>
      <c r="B79" s="108" t="s">
        <v>86</v>
      </c>
      <c r="C79" s="107" t="s">
        <v>522</v>
      </c>
      <c r="D79" s="133">
        <f>D81+D80+D76</f>
        <v>1047.5700000000033</v>
      </c>
      <c r="F79" s="97"/>
      <c r="G79" s="98"/>
      <c r="H79" s="95"/>
      <c r="I79" s="97"/>
      <c r="J79" s="98"/>
    </row>
    <row r="80" spans="1:10" x14ac:dyDescent="0.2">
      <c r="A80" s="105" t="s">
        <v>610</v>
      </c>
      <c r="B80" s="110" t="s">
        <v>723</v>
      </c>
      <c r="C80" s="107" t="s">
        <v>522</v>
      </c>
      <c r="D80" s="112"/>
      <c r="F80" s="97"/>
      <c r="G80" s="98"/>
      <c r="H80" s="95"/>
      <c r="I80" s="97"/>
      <c r="J80" s="98"/>
    </row>
    <row r="81" spans="1:10" x14ac:dyDescent="0.2">
      <c r="A81" s="105" t="s">
        <v>611</v>
      </c>
      <c r="B81" s="110" t="s">
        <v>724</v>
      </c>
      <c r="C81" s="107" t="s">
        <v>522</v>
      </c>
      <c r="D81" s="134">
        <f>D25</f>
        <v>1047.5700000000033</v>
      </c>
      <c r="F81" s="97"/>
      <c r="G81" s="98"/>
      <c r="H81" s="95"/>
      <c r="I81" s="97"/>
      <c r="J81" s="98"/>
    </row>
    <row r="82" spans="1:10" x14ac:dyDescent="0.2">
      <c r="A82" s="170" t="s">
        <v>287</v>
      </c>
      <c r="B82" s="170"/>
      <c r="C82" s="170"/>
      <c r="D82" s="170"/>
      <c r="F82" s="97"/>
      <c r="G82" s="98"/>
      <c r="H82" s="95"/>
      <c r="I82" s="97"/>
      <c r="J82" s="98"/>
    </row>
    <row r="83" spans="1:10" x14ac:dyDescent="0.2">
      <c r="A83" s="105" t="s">
        <v>673</v>
      </c>
      <c r="B83" s="135" t="s">
        <v>674</v>
      </c>
      <c r="C83" s="107" t="s">
        <v>487</v>
      </c>
      <c r="D83" s="107"/>
      <c r="E83" s="20"/>
      <c r="F83" s="97"/>
      <c r="G83" s="98"/>
      <c r="H83" s="95"/>
      <c r="I83" s="97"/>
      <c r="J83" s="98"/>
    </row>
    <row r="84" spans="1:10" x14ac:dyDescent="0.2">
      <c r="A84" s="105" t="s">
        <v>675</v>
      </c>
      <c r="B84" s="108" t="s">
        <v>655</v>
      </c>
      <c r="C84" s="107" t="s">
        <v>487</v>
      </c>
      <c r="D84" s="107" t="s">
        <v>347</v>
      </c>
      <c r="E84" s="20"/>
      <c r="F84" s="95"/>
      <c r="G84" s="95"/>
      <c r="H84" s="95"/>
      <c r="I84" s="97"/>
      <c r="J84" s="98"/>
    </row>
    <row r="85" spans="1:10" ht="14.25" customHeight="1" x14ac:dyDescent="0.2">
      <c r="A85" s="105" t="s">
        <v>676</v>
      </c>
      <c r="B85" s="108" t="s">
        <v>87</v>
      </c>
      <c r="C85" s="107" t="s">
        <v>62</v>
      </c>
      <c r="D85" s="136">
        <v>0</v>
      </c>
      <c r="E85" s="16"/>
      <c r="F85" s="96"/>
      <c r="G85" s="96"/>
      <c r="H85" s="95"/>
      <c r="I85" s="97"/>
      <c r="J85" s="98"/>
    </row>
    <row r="86" spans="1:10" x14ac:dyDescent="0.2">
      <c r="A86" s="105" t="s">
        <v>677</v>
      </c>
      <c r="B86" s="108" t="s">
        <v>161</v>
      </c>
      <c r="C86" s="107" t="s">
        <v>522</v>
      </c>
      <c r="D86" s="137">
        <v>0</v>
      </c>
      <c r="E86" s="16"/>
      <c r="F86" s="97"/>
      <c r="G86" s="100"/>
      <c r="H86" s="95"/>
      <c r="I86" s="97"/>
      <c r="J86" s="98"/>
    </row>
    <row r="87" spans="1:10" x14ac:dyDescent="0.2">
      <c r="A87" s="105" t="s">
        <v>678</v>
      </c>
      <c r="B87" s="108" t="s">
        <v>288</v>
      </c>
      <c r="C87" s="107" t="s">
        <v>522</v>
      </c>
      <c r="D87" s="137">
        <v>0</v>
      </c>
      <c r="F87" s="97"/>
      <c r="G87" s="100"/>
      <c r="H87" s="95"/>
      <c r="I87" s="97"/>
      <c r="J87" s="98"/>
    </row>
    <row r="88" spans="1:10" x14ac:dyDescent="0.2">
      <c r="A88" s="105" t="s">
        <v>679</v>
      </c>
      <c r="B88" s="108" t="s">
        <v>289</v>
      </c>
      <c r="C88" s="107" t="s">
        <v>522</v>
      </c>
      <c r="D88" s="137">
        <v>0</v>
      </c>
      <c r="E88" s="16"/>
      <c r="F88" s="97"/>
      <c r="G88" s="100"/>
      <c r="H88" s="95"/>
      <c r="I88" s="95"/>
      <c r="J88" s="95"/>
    </row>
    <row r="89" spans="1:10" ht="25.5" x14ac:dyDescent="0.2">
      <c r="A89" s="105" t="s">
        <v>680</v>
      </c>
      <c r="B89" s="108" t="s">
        <v>290</v>
      </c>
      <c r="C89" s="107" t="s">
        <v>522</v>
      </c>
      <c r="D89" s="137">
        <f>D86</f>
        <v>0</v>
      </c>
      <c r="F89" s="97"/>
      <c r="G89" s="100"/>
      <c r="H89" s="95"/>
      <c r="I89" s="95"/>
      <c r="J89" s="95"/>
    </row>
    <row r="90" spans="1:10" ht="12.75" customHeight="1" x14ac:dyDescent="0.2">
      <c r="A90" s="105" t="s">
        <v>681</v>
      </c>
      <c r="B90" s="108" t="s">
        <v>291</v>
      </c>
      <c r="C90" s="107" t="s">
        <v>522</v>
      </c>
      <c r="D90" s="137">
        <f>D87</f>
        <v>0</v>
      </c>
      <c r="F90" s="97"/>
      <c r="G90" s="100"/>
      <c r="H90" s="95"/>
      <c r="I90" s="95"/>
      <c r="J90" s="95"/>
    </row>
    <row r="91" spans="1:10" ht="25.5" x14ac:dyDescent="0.2">
      <c r="A91" s="105" t="s">
        <v>682</v>
      </c>
      <c r="B91" s="108" t="s">
        <v>292</v>
      </c>
      <c r="C91" s="107" t="s">
        <v>522</v>
      </c>
      <c r="D91" s="137">
        <f>D88</f>
        <v>0</v>
      </c>
      <c r="E91" s="11"/>
      <c r="F91" s="97"/>
      <c r="G91" s="98"/>
      <c r="H91" s="95"/>
      <c r="I91" s="95"/>
      <c r="J91" s="95"/>
    </row>
    <row r="92" spans="1:10" ht="25.5" x14ac:dyDescent="0.2">
      <c r="A92" s="105" t="s">
        <v>620</v>
      </c>
      <c r="B92" s="108" t="s">
        <v>293</v>
      </c>
      <c r="C92" s="107" t="s">
        <v>522</v>
      </c>
      <c r="D92" s="137"/>
      <c r="F92" s="95"/>
      <c r="G92" s="95"/>
      <c r="H92" s="95"/>
      <c r="I92" s="95"/>
      <c r="J92" s="95"/>
    </row>
    <row r="93" spans="1:10" x14ac:dyDescent="0.2">
      <c r="A93" s="105" t="s">
        <v>683</v>
      </c>
      <c r="B93" s="135" t="s">
        <v>684</v>
      </c>
      <c r="C93" s="107" t="s">
        <v>487</v>
      </c>
      <c r="D93" s="107"/>
      <c r="F93" s="95"/>
      <c r="G93" s="95"/>
      <c r="H93" s="95"/>
      <c r="I93" s="95"/>
      <c r="J93" s="95"/>
    </row>
    <row r="94" spans="1:10" x14ac:dyDescent="0.2">
      <c r="A94" s="105" t="s">
        <v>685</v>
      </c>
      <c r="B94" s="108" t="s">
        <v>655</v>
      </c>
      <c r="C94" s="107" t="s">
        <v>487</v>
      </c>
      <c r="D94" s="138" t="s">
        <v>346</v>
      </c>
      <c r="F94" s="95"/>
      <c r="G94" s="95"/>
      <c r="H94" s="95"/>
      <c r="I94" s="95"/>
      <c r="J94" s="95"/>
    </row>
    <row r="95" spans="1:10" x14ac:dyDescent="0.2">
      <c r="A95" s="105" t="s">
        <v>686</v>
      </c>
      <c r="B95" s="108" t="s">
        <v>87</v>
      </c>
      <c r="C95" s="107" t="s">
        <v>62</v>
      </c>
      <c r="D95" s="139">
        <f>D96/((33.31*6+35.38*6)/12)</f>
        <v>0</v>
      </c>
      <c r="F95" s="95"/>
      <c r="G95" s="95"/>
      <c r="H95" s="95"/>
      <c r="I95" s="95"/>
      <c r="J95" s="95"/>
    </row>
    <row r="96" spans="1:10" x14ac:dyDescent="0.2">
      <c r="A96" s="105" t="s">
        <v>687</v>
      </c>
      <c r="B96" s="108" t="s">
        <v>161</v>
      </c>
      <c r="C96" s="107" t="s">
        <v>522</v>
      </c>
      <c r="D96" s="137">
        <v>0</v>
      </c>
      <c r="F96" s="95"/>
      <c r="G96" s="95"/>
      <c r="H96" s="95"/>
      <c r="I96" s="95"/>
      <c r="J96" s="95"/>
    </row>
    <row r="97" spans="1:4" x14ac:dyDescent="0.2">
      <c r="A97" s="105" t="s">
        <v>688</v>
      </c>
      <c r="B97" s="108" t="s">
        <v>288</v>
      </c>
      <c r="C97" s="107" t="s">
        <v>522</v>
      </c>
      <c r="D97" s="137">
        <v>0</v>
      </c>
    </row>
    <row r="98" spans="1:4" x14ac:dyDescent="0.2">
      <c r="A98" s="105" t="s">
        <v>689</v>
      </c>
      <c r="B98" s="108" t="s">
        <v>289</v>
      </c>
      <c r="C98" s="107" t="s">
        <v>522</v>
      </c>
      <c r="D98" s="137">
        <f>D96-D97</f>
        <v>0</v>
      </c>
    </row>
    <row r="99" spans="1:4" ht="25.5" x14ac:dyDescent="0.2">
      <c r="A99" s="105" t="s">
        <v>690</v>
      </c>
      <c r="B99" s="108" t="s">
        <v>290</v>
      </c>
      <c r="C99" s="107" t="s">
        <v>522</v>
      </c>
      <c r="D99" s="137">
        <f>D96</f>
        <v>0</v>
      </c>
    </row>
    <row r="100" spans="1:4" ht="25.5" x14ac:dyDescent="0.2">
      <c r="A100" s="105" t="s">
        <v>691</v>
      </c>
      <c r="B100" s="108" t="s">
        <v>291</v>
      </c>
      <c r="C100" s="107" t="s">
        <v>522</v>
      </c>
      <c r="D100" s="137">
        <f>D97</f>
        <v>0</v>
      </c>
    </row>
    <row r="101" spans="1:4" ht="25.5" x14ac:dyDescent="0.2">
      <c r="A101" s="105" t="s">
        <v>692</v>
      </c>
      <c r="B101" s="108" t="s">
        <v>292</v>
      </c>
      <c r="C101" s="107" t="s">
        <v>522</v>
      </c>
      <c r="D101" s="137">
        <f>D98</f>
        <v>0</v>
      </c>
    </row>
    <row r="102" spans="1:4" x14ac:dyDescent="0.2">
      <c r="A102" s="105" t="s">
        <v>693</v>
      </c>
      <c r="B102" s="135" t="s">
        <v>694</v>
      </c>
      <c r="C102" s="107" t="s">
        <v>487</v>
      </c>
      <c r="D102" s="138"/>
    </row>
    <row r="103" spans="1:4" x14ac:dyDescent="0.2">
      <c r="A103" s="105" t="s">
        <v>695</v>
      </c>
      <c r="B103" s="108" t="s">
        <v>655</v>
      </c>
      <c r="C103" s="107" t="s">
        <v>487</v>
      </c>
      <c r="D103" s="138" t="s">
        <v>346</v>
      </c>
    </row>
    <row r="104" spans="1:4" x14ac:dyDescent="0.2">
      <c r="A104" s="105" t="s">
        <v>696</v>
      </c>
      <c r="B104" s="108" t="s">
        <v>87</v>
      </c>
      <c r="C104" s="107" t="s">
        <v>62</v>
      </c>
      <c r="D104" s="139">
        <f>D105/((28.84*6+30.73*6)/12)</f>
        <v>0</v>
      </c>
    </row>
    <row r="105" spans="1:4" x14ac:dyDescent="0.2">
      <c r="A105" s="105" t="s">
        <v>697</v>
      </c>
      <c r="B105" s="108" t="s">
        <v>161</v>
      </c>
      <c r="C105" s="107" t="s">
        <v>522</v>
      </c>
      <c r="D105" s="137">
        <v>0</v>
      </c>
    </row>
    <row r="106" spans="1:4" x14ac:dyDescent="0.2">
      <c r="A106" s="105" t="s">
        <v>698</v>
      </c>
      <c r="B106" s="108" t="s">
        <v>288</v>
      </c>
      <c r="C106" s="107" t="s">
        <v>522</v>
      </c>
      <c r="D106" s="137">
        <v>0</v>
      </c>
    </row>
    <row r="107" spans="1:4" x14ac:dyDescent="0.2">
      <c r="A107" s="105" t="s">
        <v>699</v>
      </c>
      <c r="B107" s="108" t="s">
        <v>289</v>
      </c>
      <c r="C107" s="107" t="s">
        <v>522</v>
      </c>
      <c r="D107" s="137">
        <f>D105-D106</f>
        <v>0</v>
      </c>
    </row>
    <row r="108" spans="1:4" ht="25.5" x14ac:dyDescent="0.2">
      <c r="A108" s="105" t="s">
        <v>700</v>
      </c>
      <c r="B108" s="108" t="s">
        <v>290</v>
      </c>
      <c r="C108" s="107" t="s">
        <v>522</v>
      </c>
      <c r="D108" s="137">
        <f>D105</f>
        <v>0</v>
      </c>
    </row>
    <row r="109" spans="1:4" ht="25.5" x14ac:dyDescent="0.2">
      <c r="A109" s="105" t="s">
        <v>701</v>
      </c>
      <c r="B109" s="108" t="s">
        <v>291</v>
      </c>
      <c r="C109" s="107" t="s">
        <v>522</v>
      </c>
      <c r="D109" s="137">
        <f>D106</f>
        <v>0</v>
      </c>
    </row>
    <row r="110" spans="1:4" ht="25.5" x14ac:dyDescent="0.2">
      <c r="A110" s="105" t="s">
        <v>702</v>
      </c>
      <c r="B110" s="108" t="s">
        <v>292</v>
      </c>
      <c r="C110" s="107" t="s">
        <v>522</v>
      </c>
      <c r="D110" s="137">
        <f>D107</f>
        <v>0</v>
      </c>
    </row>
    <row r="111" spans="1:4" ht="13.5" customHeight="1" x14ac:dyDescent="0.2">
      <c r="A111" s="105" t="s">
        <v>703</v>
      </c>
      <c r="B111" s="135" t="s">
        <v>704</v>
      </c>
      <c r="C111" s="107" t="s">
        <v>487</v>
      </c>
      <c r="D111" s="107"/>
    </row>
    <row r="112" spans="1:4" x14ac:dyDescent="0.2">
      <c r="A112" s="105" t="s">
        <v>705</v>
      </c>
      <c r="B112" s="108" t="s">
        <v>655</v>
      </c>
      <c r="C112" s="107" t="s">
        <v>487</v>
      </c>
      <c r="D112" s="138" t="s">
        <v>660</v>
      </c>
    </row>
    <row r="113" spans="1:4" x14ac:dyDescent="0.2">
      <c r="A113" s="105" t="s">
        <v>706</v>
      </c>
      <c r="B113" s="108" t="s">
        <v>87</v>
      </c>
      <c r="C113" s="107" t="s">
        <v>62</v>
      </c>
      <c r="D113" s="139">
        <f>D114/((5.38*6+5.56*6)/12)</f>
        <v>0</v>
      </c>
    </row>
    <row r="114" spans="1:4" x14ac:dyDescent="0.2">
      <c r="A114" s="105" t="s">
        <v>707</v>
      </c>
      <c r="B114" s="108" t="s">
        <v>161</v>
      </c>
      <c r="C114" s="107" t="s">
        <v>522</v>
      </c>
      <c r="D114" s="137">
        <v>0</v>
      </c>
    </row>
    <row r="115" spans="1:4" x14ac:dyDescent="0.2">
      <c r="A115" s="105" t="s">
        <v>708</v>
      </c>
      <c r="B115" s="108" t="s">
        <v>288</v>
      </c>
      <c r="C115" s="107" t="s">
        <v>522</v>
      </c>
      <c r="D115" s="137">
        <v>0</v>
      </c>
    </row>
    <row r="116" spans="1:4" x14ac:dyDescent="0.2">
      <c r="A116" s="105" t="s">
        <v>709</v>
      </c>
      <c r="B116" s="108" t="s">
        <v>289</v>
      </c>
      <c r="C116" s="107" t="s">
        <v>522</v>
      </c>
      <c r="D116" s="137">
        <f>D114-D115</f>
        <v>0</v>
      </c>
    </row>
    <row r="117" spans="1:4" ht="25.5" x14ac:dyDescent="0.2">
      <c r="A117" s="105" t="s">
        <v>710</v>
      </c>
      <c r="B117" s="108" t="s">
        <v>290</v>
      </c>
      <c r="C117" s="107" t="s">
        <v>522</v>
      </c>
      <c r="D117" s="137">
        <f>D114</f>
        <v>0</v>
      </c>
    </row>
    <row r="118" spans="1:4" ht="25.5" x14ac:dyDescent="0.2">
      <c r="A118" s="105" t="s">
        <v>711</v>
      </c>
      <c r="B118" s="108" t="s">
        <v>291</v>
      </c>
      <c r="C118" s="107" t="s">
        <v>522</v>
      </c>
      <c r="D118" s="137">
        <f>D115</f>
        <v>0</v>
      </c>
    </row>
    <row r="119" spans="1:4" ht="25.5" x14ac:dyDescent="0.2">
      <c r="A119" s="105" t="s">
        <v>712</v>
      </c>
      <c r="B119" s="108" t="s">
        <v>292</v>
      </c>
      <c r="C119" s="107" t="s">
        <v>522</v>
      </c>
      <c r="D119" s="137">
        <f>D116</f>
        <v>0</v>
      </c>
    </row>
    <row r="120" spans="1:4" x14ac:dyDescent="0.2">
      <c r="A120" s="166" t="s">
        <v>294</v>
      </c>
      <c r="B120" s="166"/>
      <c r="C120" s="166"/>
      <c r="D120" s="166"/>
    </row>
    <row r="121" spans="1:4" x14ac:dyDescent="0.2">
      <c r="A121" s="22" t="s">
        <v>622</v>
      </c>
      <c r="B121" s="35" t="s">
        <v>283</v>
      </c>
      <c r="C121" s="24" t="s">
        <v>508</v>
      </c>
      <c r="D121" s="33"/>
    </row>
    <row r="122" spans="1:4" x14ac:dyDescent="0.2">
      <c r="A122" s="22" t="s">
        <v>623</v>
      </c>
      <c r="B122" s="35" t="s">
        <v>284</v>
      </c>
      <c r="C122" s="24" t="s">
        <v>508</v>
      </c>
      <c r="D122" s="33"/>
    </row>
    <row r="123" spans="1:4" ht="25.5" x14ac:dyDescent="0.2">
      <c r="A123" s="22" t="s">
        <v>624</v>
      </c>
      <c r="B123" s="35" t="s">
        <v>285</v>
      </c>
      <c r="C123" s="24" t="s">
        <v>508</v>
      </c>
      <c r="D123" s="33"/>
    </row>
    <row r="124" spans="1:4" x14ac:dyDescent="0.2">
      <c r="A124" s="22" t="s">
        <v>625</v>
      </c>
      <c r="B124" s="35" t="s">
        <v>286</v>
      </c>
      <c r="C124" s="24" t="s">
        <v>522</v>
      </c>
      <c r="D124" s="33"/>
    </row>
    <row r="125" spans="1:4" x14ac:dyDescent="0.2">
      <c r="A125" s="166" t="s">
        <v>295</v>
      </c>
      <c r="B125" s="166"/>
      <c r="C125" s="166"/>
      <c r="D125" s="166"/>
    </row>
    <row r="126" spans="1:4" x14ac:dyDescent="0.2">
      <c r="A126" s="22" t="s">
        <v>626</v>
      </c>
      <c r="B126" s="35" t="s">
        <v>296</v>
      </c>
      <c r="C126" s="24" t="s">
        <v>508</v>
      </c>
      <c r="D126" s="33"/>
    </row>
    <row r="127" spans="1:4" x14ac:dyDescent="0.2">
      <c r="A127" s="22" t="s">
        <v>45</v>
      </c>
      <c r="B127" s="35" t="s">
        <v>297</v>
      </c>
      <c r="C127" s="24" t="s">
        <v>508</v>
      </c>
      <c r="D127" s="33"/>
    </row>
    <row r="128" spans="1:4" ht="25.5" x14ac:dyDescent="0.2">
      <c r="A128" s="22" t="s">
        <v>627</v>
      </c>
      <c r="B128" s="35" t="s">
        <v>298</v>
      </c>
      <c r="C128" s="24" t="s">
        <v>522</v>
      </c>
      <c r="D128" s="33"/>
    </row>
  </sheetData>
  <mergeCells count="15">
    <mergeCell ref="A120:D120"/>
    <mergeCell ref="A125:D125"/>
    <mergeCell ref="A8:D8"/>
    <mergeCell ref="A26:D26"/>
    <mergeCell ref="A70:D70"/>
    <mergeCell ref="A75:D75"/>
    <mergeCell ref="A82:D82"/>
    <mergeCell ref="B31:D31"/>
    <mergeCell ref="B37:D37"/>
    <mergeCell ref="B44:D44"/>
    <mergeCell ref="B48:D48"/>
    <mergeCell ref="B52:D52"/>
    <mergeCell ref="B54:D54"/>
    <mergeCell ref="B57:D57"/>
    <mergeCell ref="A38:A40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3" t="s">
        <v>327</v>
      </c>
      <c r="C2" s="163"/>
      <c r="D2" s="163"/>
      <c r="E2" s="163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7" t="s">
        <v>519</v>
      </c>
      <c r="B8" s="157"/>
      <c r="C8" s="157"/>
      <c r="D8" s="157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0" t="s">
        <v>446</v>
      </c>
      <c r="F10" s="164"/>
      <c r="G10" s="164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0" t="s">
        <v>447</v>
      </c>
      <c r="F11" s="164"/>
      <c r="G11" s="164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0" t="s">
        <v>448</v>
      </c>
      <c r="F14" s="164"/>
      <c r="G14" s="164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2" t="s">
        <v>156</v>
      </c>
      <c r="B24" s="162"/>
      <c r="C24" s="162"/>
      <c r="D24" s="162"/>
      <c r="E24" s="162"/>
      <c r="F24" s="162"/>
      <c r="G24" s="162"/>
    </row>
    <row r="25" spans="1:7" ht="28.5" customHeight="1" x14ac:dyDescent="0.2">
      <c r="A25" s="162" t="s">
        <v>328</v>
      </c>
      <c r="B25" s="162"/>
      <c r="C25" s="162"/>
      <c r="D25" s="162"/>
      <c r="E25" s="162"/>
      <c r="F25" s="162"/>
      <c r="G25" s="16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3" t="s">
        <v>257</v>
      </c>
      <c r="C2" s="163"/>
      <c r="D2" s="163"/>
      <c r="E2" s="163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0" t="s">
        <v>449</v>
      </c>
      <c r="F6" s="164"/>
      <c r="G6" s="164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0" t="s">
        <v>157</v>
      </c>
      <c r="F10" s="164"/>
      <c r="G10" s="164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0" t="s">
        <v>450</v>
      </c>
      <c r="F12" s="164"/>
      <c r="G12" s="164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0" t="s">
        <v>451</v>
      </c>
      <c r="F15" s="164"/>
      <c r="G15" s="164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5" t="s">
        <v>662</v>
      </c>
      <c r="C2" s="165"/>
      <c r="D2" s="165"/>
      <c r="E2" s="165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0" t="s">
        <v>158</v>
      </c>
      <c r="F6" s="161"/>
      <c r="G6" s="161"/>
      <c r="H6" s="161"/>
      <c r="I6" s="161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5" t="s">
        <v>141</v>
      </c>
      <c r="C11" s="165"/>
      <c r="D11" s="165"/>
      <c r="E11" s="165"/>
    </row>
    <row r="12" spans="1:9" ht="68.25" customHeight="1" x14ac:dyDescent="0.2">
      <c r="A12" s="30" t="s">
        <v>36</v>
      </c>
      <c r="B12" s="165" t="s">
        <v>142</v>
      </c>
      <c r="C12" s="165"/>
      <c r="D12" s="165"/>
      <c r="E12" s="165"/>
    </row>
    <row r="13" spans="1:9" ht="41.25" customHeight="1" x14ac:dyDescent="0.2">
      <c r="A13" s="30" t="s">
        <v>547</v>
      </c>
      <c r="B13" s="165" t="s">
        <v>143</v>
      </c>
      <c r="C13" s="165"/>
      <c r="D13" s="165"/>
      <c r="E13" s="165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0" t="s">
        <v>456</v>
      </c>
      <c r="F18" s="161"/>
      <c r="G18" s="161"/>
      <c r="H18" s="161"/>
      <c r="I18" s="161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0" t="s">
        <v>15</v>
      </c>
      <c r="F19" s="161"/>
      <c r="G19" s="161"/>
      <c r="H19" s="161"/>
      <c r="I19" s="16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5" t="s">
        <v>141</v>
      </c>
      <c r="C2" s="165"/>
      <c r="D2" s="165"/>
      <c r="E2" s="165"/>
    </row>
    <row r="3" spans="1:5" ht="40.5" customHeight="1" x14ac:dyDescent="0.2">
      <c r="A3" s="30" t="s">
        <v>36</v>
      </c>
      <c r="B3" s="165" t="s">
        <v>142</v>
      </c>
      <c r="C3" s="165"/>
      <c r="D3" s="165"/>
      <c r="E3" s="165"/>
    </row>
    <row r="4" spans="1:5" ht="41.25" customHeight="1" x14ac:dyDescent="0.2">
      <c r="A4" s="30" t="s">
        <v>547</v>
      </c>
      <c r="B4" s="165" t="s">
        <v>143</v>
      </c>
      <c r="C4" s="165"/>
      <c r="D4" s="165"/>
      <c r="E4" s="165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2" t="s">
        <v>262</v>
      </c>
      <c r="C2" s="162"/>
      <c r="D2" s="162"/>
      <c r="E2" s="162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6" t="s">
        <v>553</v>
      </c>
      <c r="B8" s="166"/>
      <c r="C8" s="166"/>
      <c r="D8" s="166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7" t="s">
        <v>555</v>
      </c>
      <c r="B15" s="167"/>
      <c r="C15" s="167"/>
      <c r="D15" s="167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6" t="s">
        <v>557</v>
      </c>
      <c r="B17" s="166"/>
      <c r="C17" s="166"/>
      <c r="D17" s="166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6" t="s">
        <v>580</v>
      </c>
      <c r="B44" s="166"/>
      <c r="C44" s="166"/>
      <c r="D44" s="166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2" t="s">
        <v>633</v>
      </c>
      <c r="C2" s="162"/>
      <c r="D2" s="162"/>
      <c r="E2" s="16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6" t="s">
        <v>634</v>
      </c>
      <c r="B6" s="166"/>
      <c r="C6" s="166"/>
      <c r="D6" s="166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6" t="s">
        <v>268</v>
      </c>
      <c r="B8" s="166"/>
      <c r="C8" s="166"/>
      <c r="D8" s="166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6" t="s">
        <v>636</v>
      </c>
      <c r="B11" s="166"/>
      <c r="C11" s="166"/>
      <c r="D11" s="166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7" t="s">
        <v>638</v>
      </c>
      <c r="B13" s="157"/>
      <c r="C13" s="157"/>
      <c r="D13" s="157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7" t="s">
        <v>641</v>
      </c>
      <c r="B16" s="157"/>
      <c r="C16" s="157"/>
      <c r="D16" s="157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6" t="s">
        <v>643</v>
      </c>
      <c r="B18" s="166"/>
      <c r="C18" s="166"/>
      <c r="D18" s="166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6" t="s">
        <v>646</v>
      </c>
      <c r="B21" s="166"/>
      <c r="C21" s="166"/>
      <c r="D21" s="166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7" t="s">
        <v>651</v>
      </c>
      <c r="B25" s="157"/>
      <c r="C25" s="157"/>
      <c r="D25" s="157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7" t="s">
        <v>658</v>
      </c>
      <c r="B32" s="157"/>
      <c r="C32" s="157"/>
      <c r="D32" s="157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7" t="s">
        <v>16</v>
      </c>
      <c r="B35" s="157"/>
      <c r="C35" s="157"/>
      <c r="D35" s="157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7" t="s">
        <v>19</v>
      </c>
      <c r="B37" s="157"/>
      <c r="C37" s="157"/>
      <c r="D37" s="157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7" t="s">
        <v>21</v>
      </c>
      <c r="B39" s="157"/>
      <c r="C39" s="157"/>
      <c r="D39" s="157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6" t="s">
        <v>23</v>
      </c>
      <c r="B41" s="166"/>
      <c r="C41" s="166"/>
      <c r="D41" s="166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7" t="s">
        <v>26</v>
      </c>
      <c r="B44" s="157"/>
      <c r="C44" s="157"/>
      <c r="D44" s="157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7" t="s">
        <v>28</v>
      </c>
      <c r="B46" s="157"/>
      <c r="C46" s="157"/>
      <c r="D46" s="157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7" t="s">
        <v>30</v>
      </c>
      <c r="B48" s="157"/>
      <c r="C48" s="157"/>
      <c r="D48" s="157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7" t="s">
        <v>32</v>
      </c>
      <c r="B50" s="157"/>
      <c r="C50" s="157"/>
      <c r="D50" s="157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6" t="s">
        <v>34</v>
      </c>
      <c r="B52" s="166"/>
      <c r="C52" s="166"/>
      <c r="D52" s="166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2" t="s">
        <v>144</v>
      </c>
      <c r="C2" s="162"/>
      <c r="D2" s="162"/>
      <c r="E2" s="16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2022-03-30T07:05:34Z</dcterms:modified>
</cp:coreProperties>
</file>