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1" i="13" l="1"/>
  <c r="D69" i="13"/>
  <c r="D61" i="13"/>
  <c r="D60" i="13"/>
  <c r="D56" i="13"/>
  <c r="D28" i="13"/>
  <c r="D64" i="13" l="1"/>
  <c r="D39" i="13" l="1"/>
  <c r="D32" i="13" l="1"/>
  <c r="D68" i="13" l="1"/>
  <c r="D67" i="13" s="1"/>
  <c r="D63" i="13" l="1"/>
  <c r="D36" i="13" l="1"/>
  <c r="D113" i="13"/>
  <c r="D104" i="13"/>
  <c r="D95" i="13"/>
  <c r="D48" i="13" l="1"/>
  <c r="D35" i="13"/>
  <c r="D29" i="13" l="1"/>
  <c r="D30" i="13" l="1"/>
  <c r="D76" i="13"/>
  <c r="D9" i="13"/>
  <c r="D16" i="13"/>
  <c r="D85" i="13"/>
  <c r="D107" i="13"/>
  <c r="D110" i="13" s="1"/>
  <c r="D118" i="13"/>
  <c r="D117" i="13"/>
  <c r="D116" i="13"/>
  <c r="D119" i="13" s="1"/>
  <c r="D109" i="13"/>
  <c r="D108" i="13"/>
  <c r="D100" i="13"/>
  <c r="D99" i="13"/>
  <c r="D98" i="13"/>
  <c r="D101" i="13" s="1"/>
  <c r="D90" i="13"/>
  <c r="D89" i="13"/>
  <c r="D88" i="13"/>
  <c r="D91" i="13" s="1"/>
  <c r="D12" i="13"/>
  <c r="D25" i="13" l="1"/>
  <c r="D23" i="13" s="1"/>
  <c r="D79" i="13"/>
</calcChain>
</file>

<file path=xl/sharedStrings.xml><?xml version="1.0" encoding="utf-8"?>
<sst xmlns="http://schemas.openxmlformats.org/spreadsheetml/2006/main" count="1106" uniqueCount="559">
  <si>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</si>
  <si>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</si>
  <si>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</si>
  <si>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</si>
  <si>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</si>
  <si>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</si>
  <si>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</si>
  <si>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</si>
  <si>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</si>
  <si>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</si>
  <si>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</si>
  <si>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</si>
  <si>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</si>
  <si>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</si>
  <si>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</si>
  <si>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</si>
  <si>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</si>
  <si>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</si>
  <si>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</si>
  <si>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</si>
  <si>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</si>
  <si>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</si>
  <si>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</si>
  <si>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</si>
  <si>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</si>
  <si>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</si>
  <si>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</si>
  <si>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</si>
  <si>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</si>
  <si>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</si>
  <si>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</si>
  <si>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</si>
  <si>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</si>
  <si>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</si>
  <si>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</si>
  <si>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</si>
  <si>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</si>
  <si>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</si>
  <si>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</si>
  <si>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</si>
  <si>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</si>
  <si>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</si>
  <si>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</si>
  <si>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</si>
  <si>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</si>
  <si>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</si>
  <si>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</si>
  <si>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</si>
  <si>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</si>
  <si>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</si>
  <si>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</si>
  <si>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</si>
  <si>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</si>
  <si>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</si>
  <si>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</si>
  <si>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</si>
  <si>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</si>
  <si>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</si>
  <si>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</si>
  <si>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</si>
  <si>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</si>
  <si>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</si>
  <si>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</si>
  <si>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</si>
  <si>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</si>
  <si>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</si>
  <si>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</si>
  <si>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</si>
  <si>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</si>
  <si>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</si>
  <si>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</si>
  <si>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</si>
  <si>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</si>
  <si>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</si>
  <si>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</si>
  <si>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</si>
  <si>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</si>
  <si>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</si>
  <si>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</si>
  <si>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</si>
  <si>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</si>
  <si>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</si>
  <si>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</si>
  <si>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</si>
  <si>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</si>
  <si>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</si>
  <si>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</si>
  <si>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</si>
  <si>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</si>
  <si>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</si>
  <si>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</si>
  <si>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</si>
  <si>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</si>
  <si>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</si>
  <si>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</si>
  <si>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</si>
  <si>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</si>
  <si>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</si>
  <si>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</si>
  <si>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</si>
  <si>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</si>
  <si>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</si>
  <si>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</si>
  <si>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</si>
  <si>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</si>
  <si>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</si>
  <si>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</si>
  <si>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</si>
  <si>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</si>
  <si>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</si>
  <si>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</si>
  <si>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</si>
  <si>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</si>
  <si>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</si>
  <si>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</si>
  <si>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</si>
  <si>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</si>
  <si>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</si>
  <si>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</si>
  <si>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</si>
  <si>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</si>
  <si>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</si>
  <si>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</si>
  <si>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</si>
  <si>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</si>
  <si>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</si>
  <si>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</si>
  <si>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</si>
  <si>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</si>
  <si>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</si>
  <si>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</si>
  <si>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</si>
  <si>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</si>
  <si>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</si>
  <si>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</si>
  <si>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</si>
  <si>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</si>
  <si>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</si>
  <si>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</si>
  <si>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</si>
  <si>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</si>
  <si>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</si>
  <si>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</si>
  <si>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</si>
  <si>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</si>
  <si>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</si>
  <si>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</si>
  <si>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</si>
  <si>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</si>
  <si>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</si>
  <si>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</si>
  <si>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</si>
  <si>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</si>
  <si>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</si>
  <si>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</si>
  <si>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</si>
  <si>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</si>
  <si>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</si>
  <si>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</si>
  <si>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</si>
  <si>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</si>
  <si>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</si>
  <si>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</si>
  <si>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</si>
  <si>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</si>
  <si>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</si>
  <si>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</si>
  <si>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</si>
  <si>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</si>
  <si>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</si>
  <si>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</si>
  <si>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</si>
  <si>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</si>
  <si>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</si>
  <si>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</si>
  <si>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</si>
  <si>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</si>
  <si>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</si>
  <si>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</si>
  <si>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</si>
  <si>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</si>
  <si>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</si>
  <si>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</si>
  <si>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</si>
  <si>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</si>
  <si>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</si>
  <si>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</si>
  <si>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</si>
  <si>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</si>
  <si>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</si>
  <si>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</si>
  <si>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</si>
  <si>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</si>
  <si>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</si>
  <si>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</si>
  <si>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</si>
  <si>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</si>
  <si>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</si>
  <si>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</si>
  <si>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</si>
  <si>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</si>
  <si>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</si>
  <si>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</si>
  <si>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</si>
  <si>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</si>
  <si>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</si>
  <si>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</si>
  <si>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</si>
  <si>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</si>
  <si>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</si>
  <si>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</si>
  <si>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</si>
  <si>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</si>
  <si>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</si>
  <si>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</si>
  <si>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</si>
  <si>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</si>
  <si>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</si>
  <si>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</si>
  <si>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</si>
  <si>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</si>
  <si>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</si>
  <si>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</si>
  <si>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</si>
  <si>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</si>
  <si>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</si>
  <si>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</si>
  <si>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</si>
  <si>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</si>
  <si>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</si>
  <si>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</si>
  <si>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</si>
  <si>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</si>
  <si>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</si>
  <si>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</si>
  <si>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</si>
  <si>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</si>
  <si>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</si>
  <si>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</si>
  <si>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</si>
  <si>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</si>
  <si>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</si>
  <si>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</si>
  <si>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</si>
  <si>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</si>
  <si>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</si>
  <si>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</si>
  <si>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</si>
  <si>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</si>
  <si>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</si>
  <si>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</si>
  <si>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</si>
  <si>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</si>
  <si>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</si>
  <si>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</si>
  <si>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</si>
  <si>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</si>
  <si>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</si>
  <si>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</si>
  <si>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</si>
  <si>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</si>
  <si>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</si>
  <si>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</si>
  <si>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</si>
  <si>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</si>
  <si>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</si>
  <si>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</si>
  <si>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</si>
  <si>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</si>
  <si>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</si>
  <si>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</si>
  <si>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</si>
  <si>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</si>
  <si>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</si>
  <si>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</si>
  <si>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</si>
  <si>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</si>
  <si>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</si>
  <si>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</si>
  <si>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</si>
  <si>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</si>
  <si>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</si>
  <si>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</si>
  <si>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</si>
  <si>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</si>
  <si>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</si>
  <si>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</si>
  <si>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</si>
  <si>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</si>
  <si>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</si>
  <si>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</si>
  <si>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</si>
  <si>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</si>
  <si>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</si>
  <si>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</si>
  <si>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</si>
  <si>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</si>
  <si>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</si>
  <si>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</si>
  <si>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</si>
  <si>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</si>
  <si>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</si>
  <si>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</si>
  <si>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</si>
  <si>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</si>
  <si>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</si>
  <si>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</si>
  <si>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</si>
  <si>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</si>
  <si>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</si>
  <si>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</si>
  <si>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</si>
  <si>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</si>
  <si>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</si>
  <si>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</si>
  <si>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</si>
  <si>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</si>
  <si>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</si>
  <si>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</si>
  <si>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</si>
  <si>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</si>
  <si>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</si>
  <si>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</si>
  <si>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</si>
  <si>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</si>
  <si>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</si>
  <si>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</si>
  <si>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</si>
  <si>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</si>
  <si>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</si>
  <si>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</si>
  <si>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</si>
  <si>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</si>
  <si>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</si>
  <si>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</si>
  <si>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</si>
  <si>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</si>
  <si>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</si>
  <si>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</si>
  <si>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</si>
  <si>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</si>
  <si>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</si>
  <si>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</si>
  <si>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</si>
  <si>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</si>
  <si>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</si>
  <si>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</si>
  <si>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</si>
  <si>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</si>
  <si>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</si>
  <si>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</si>
  <si>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</si>
  <si>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</si>
  <si>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</si>
  <si>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</si>
  <si>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</si>
  <si>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</si>
  <si>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</si>
  <si>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</si>
  <si>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</si>
  <si>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</si>
  <si>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</si>
  <si>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</si>
  <si>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</si>
  <si>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</si>
  <si>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</si>
  <si>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</si>
  <si>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</si>
  <si>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</si>
  <si>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</si>
  <si>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</si>
  <si>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</si>
  <si>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</si>
  <si>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</si>
  <si>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</si>
  <si>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</si>
  <si>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</si>
  <si>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</si>
  <si>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</si>
  <si>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</si>
  <si>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</si>
  <si>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</si>
  <si>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</si>
  <si>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</si>
  <si>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</si>
  <si>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</si>
  <si>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</si>
  <si>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</si>
  <si>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</si>
  <si>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</si>
  <si>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</si>
  <si>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</si>
  <si>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</si>
  <si>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</si>
  <si>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</si>
  <si>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</si>
  <si>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</si>
  <si>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</si>
  <si>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</si>
  <si>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</si>
  <si>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</si>
  <si>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</si>
  <si>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</si>
  <si>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</si>
  <si>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</si>
  <si>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</si>
  <si>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</si>
  <si>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</si>
  <si>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</si>
  <si>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</si>
  <si>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</si>
  <si>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</si>
  <si>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</si>
  <si>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</si>
  <si>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</si>
  <si>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</si>
  <si>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</si>
  <si>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</si>
  <si>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</si>
  <si>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</si>
  <si>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</si>
  <si>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</si>
  <si>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</si>
  <si>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</si>
  <si>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</si>
  <si>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</si>
  <si>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</si>
  <si>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</si>
  <si>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</si>
  <si>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</si>
  <si>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</si>
  <si>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</si>
  <si>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</si>
  <si>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</si>
  <si>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</si>
  <si>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</si>
  <si>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</si>
  <si>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</si>
  <si>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</si>
  <si>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</si>
  <si>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</si>
  <si>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</si>
  <si>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</si>
  <si>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</si>
  <si>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</si>
  <si>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</si>
  <si>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</si>
  <si>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</si>
  <si>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</si>
  <si>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</si>
  <si>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</si>
  <si>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</si>
  <si>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</si>
  <si>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</si>
  <si>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</si>
  <si>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</si>
  <si>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</si>
  <si>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</si>
  <si>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</si>
  <si>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</si>
  <si>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</si>
  <si>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</si>
  <si>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</si>
  <si>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</si>
  <si>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</si>
  <si>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</si>
  <si>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</si>
  <si>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</si>
  <si>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</si>
  <si>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</si>
  <si>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</si>
  <si>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</si>
  <si>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</si>
  <si>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</si>
  <si>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</si>
  <si>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</si>
  <si>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</si>
  <si>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</si>
  <si>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</si>
  <si>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</si>
  <si>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</si>
  <si>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</si>
  <si>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</si>
  <si>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</si>
  <si>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</si>
  <si>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</si>
  <si>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</si>
  <si>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</si>
  <si>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</si>
  <si>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</si>
  <si>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Ревизия ВРУ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</si>
  <si>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</si>
  <si>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</si>
  <si>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</si>
  <si>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</si>
  <si>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</si>
  <si>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</si>
  <si>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</si>
  <si>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</si>
  <si>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</si>
  <si>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</si>
  <si>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</si>
  <si>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</si>
  <si>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</si>
  <si>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</si>
  <si>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</si>
  <si>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</si>
  <si>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</si>
  <si>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</si>
  <si>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</si>
  <si>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</si>
  <si>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</si>
  <si>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</si>
  <si>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</si>
  <si>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</si>
  <si>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</si>
  <si>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</si>
  <si>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</si>
  <si>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</si>
  <si>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</si>
  <si>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</si>
  <si>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10</t>
  </si>
  <si>
    <t>21.12</t>
  </si>
  <si>
    <t>Работы по содержанию и ремонту мусоропроводов</t>
  </si>
  <si>
    <t>Смена шаровых кранов Д-15мм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</si>
  <si>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</si>
  <si>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</si>
  <si>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</si>
  <si>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</si>
  <si>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Окраска газовых труб за 2 раза</t>
  </si>
  <si>
    <t>Техническое обслуживание систем внутридомового газового оборудования</t>
  </si>
  <si>
    <t>5,56 м2</t>
  </si>
  <si>
    <t>Ремонт групповых щитков на л/кл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</si>
  <si>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</si>
  <si>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</si>
  <si>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</si>
  <si>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</si>
  <si>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</si>
  <si>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</si>
  <si>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</si>
  <si>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</si>
  <si>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</si>
  <si>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</si>
  <si>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</si>
  <si>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</si>
  <si>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</si>
  <si>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</si>
  <si>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</si>
  <si>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</si>
  <si>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Россыпь противогололедных материалов на тротуарах вручную</t>
  </si>
  <si>
    <t>Смена розетки</t>
  </si>
  <si>
    <t>Очистка и дезинфекции</t>
  </si>
  <si>
    <t>41  шт</t>
  </si>
  <si>
    <t>2 шт.</t>
  </si>
  <si>
    <t>Прокладка гофротрубы</t>
  </si>
  <si>
    <t>2 м</t>
  </si>
  <si>
    <t>8 шт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</si>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</sst>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165" fontId="49" fillId="0" borderId="15" xfId="11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49" fillId="24" borderId="15" xfId="0" applyNumberFormat="1" applyFont="1" applyFill="1" applyBorder="1" applyAlignment="1">
      <alignment horizontal="center" vertical="top" wrapText="1"/>
    </xf>
    <xf numFmtId="165" fontId="49" fillId="24" borderId="15" xfId="111" applyFont="1" applyFill="1" applyBorder="1" applyAlignment="1">
      <alignment horizontal="center" vertical="center" wrapText="1"/>
    </xf>
    <xf numFmtId="0" fontId="49" fillId="24" borderId="16" xfId="0" applyFont="1" applyFill="1" applyBorder="1" applyAlignment="1">
      <alignment horizontal="center" vertical="center" wrapText="1"/>
    </xf>
    <xf numFmtId="2" fontId="49" fillId="2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165" fontId="52" fillId="0" borderId="15" xfId="11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4" fontId="54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526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6" t="s">
        <v>326</v>
      </c>
      <c r="C7" s="20" t="s">
        <v>327</v>
      </c>
      <c r="D7" s="20"/>
      <c r="E7" s="85" t="s">
        <v>308</v>
      </c>
      <c r="F7" s="86"/>
      <c r="G7" s="86"/>
      <c r="H7" s="86"/>
      <c r="I7" s="35"/>
    </row>
    <row r="8" spans="1:9" ht="12.75" customHeight="1" x14ac:dyDescent="0.2">
      <c r="A8" s="84" t="s">
        <v>328</v>
      </c>
      <c r="B8" s="84"/>
      <c r="C8" s="84"/>
      <c r="D8" s="84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536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537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538</v>
      </c>
      <c r="E12" s="85" t="s">
        <v>410</v>
      </c>
      <c r="F12" s="86"/>
      <c r="G12" s="86"/>
      <c r="H12" s="86"/>
      <c r="I12" s="86"/>
    </row>
    <row r="13" spans="1:9" ht="17.25" customHeight="1" x14ac:dyDescent="0.2">
      <c r="A13" s="18"/>
      <c r="B13" s="40" t="s">
        <v>411</v>
      </c>
      <c r="C13" s="20"/>
      <c r="D13" s="24" t="s">
        <v>539</v>
      </c>
      <c r="E13" s="85"/>
      <c r="F13" s="86"/>
      <c r="G13" s="86"/>
      <c r="H13" s="86"/>
      <c r="I13" s="86"/>
    </row>
    <row r="14" spans="1:9" ht="17.25" customHeight="1" x14ac:dyDescent="0.2">
      <c r="A14" s="18"/>
      <c r="B14" s="40" t="s">
        <v>412</v>
      </c>
      <c r="C14" s="20"/>
      <c r="D14" s="24" t="s">
        <v>540</v>
      </c>
      <c r="E14" s="85"/>
      <c r="F14" s="86"/>
      <c r="G14" s="86"/>
      <c r="H14" s="86"/>
      <c r="I14" s="86"/>
    </row>
    <row r="15" spans="1:9" ht="51" x14ac:dyDescent="0.2">
      <c r="A15" s="18" t="s">
        <v>18</v>
      </c>
      <c r="B15" s="22" t="s">
        <v>332</v>
      </c>
      <c r="C15" s="20" t="s">
        <v>327</v>
      </c>
      <c r="D15" s="51" t="s">
        <v>541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0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2" t="s">
        <v>542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2" t="s">
        <v>542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3" t="s">
        <v>543</v>
      </c>
      <c r="E19" s="87" t="s">
        <v>309</v>
      </c>
      <c r="F19" s="88"/>
      <c r="G19" s="88"/>
      <c r="H19" s="88"/>
      <c r="I19" s="88"/>
    </row>
    <row r="20" spans="1:14" x14ac:dyDescent="0.2">
      <c r="A20" s="18" t="s">
        <v>23</v>
      </c>
      <c r="B20" s="22" t="s">
        <v>336</v>
      </c>
      <c r="C20" s="20" t="s">
        <v>327</v>
      </c>
      <c r="D20" s="54" t="s">
        <v>544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545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546</v>
      </c>
      <c r="E24" s="85" t="s">
        <v>310</v>
      </c>
      <c r="F24" s="86"/>
      <c r="G24" s="86"/>
      <c r="H24" s="86"/>
      <c r="I24" s="86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2" t="s">
        <v>547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548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81" t="s">
        <v>12</v>
      </c>
      <c r="M30" s="82"/>
      <c r="N30" s="83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85" t="s">
        <v>212</v>
      </c>
      <c r="F31" s="86"/>
      <c r="G31" s="86"/>
      <c r="H31" s="86"/>
      <c r="I31" s="86"/>
      <c r="K31" s="21" t="s">
        <v>5</v>
      </c>
      <c r="L31" s="81" t="s">
        <v>12</v>
      </c>
      <c r="M31" s="82"/>
      <c r="N31" s="83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84" t="s">
        <v>213</v>
      </c>
      <c r="B38" s="84"/>
      <c r="C38" s="84"/>
      <c r="D38" s="84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557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558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6" sqref="D116"/>
    </sheetView>
  </sheetViews>
  <sheetFormatPr defaultRowHeight="12.75" x14ac:dyDescent="0.2"/>
  <cols>
    <col min="1" max="1" width="7.28515625" customWidth="1"/>
    <col min="2" max="2" width="47.140625" customWidth="1"/>
    <col min="3" max="3" width="12" customWidth="1"/>
    <col min="4" max="4" width="19.85546875" style="49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533</v>
      </c>
    </row>
    <row r="3" spans="1:5" x14ac:dyDescent="0.2">
      <c r="B3" s="46" t="s">
        <v>521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7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0"/>
    </row>
    <row r="6" spans="1:5" x14ac:dyDescent="0.2">
      <c r="A6" s="18" t="s">
        <v>16</v>
      </c>
      <c r="B6" s="29" t="s">
        <v>29</v>
      </c>
      <c r="C6" s="20" t="s">
        <v>327</v>
      </c>
      <c r="D6" s="50" t="s">
        <v>534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0" t="s">
        <v>535</v>
      </c>
      <c r="E7" s="9"/>
    </row>
    <row r="8" spans="1:5" ht="30" customHeight="1" x14ac:dyDescent="0.2">
      <c r="A8" s="90" t="s">
        <v>165</v>
      </c>
      <c r="B8" s="90"/>
      <c r="C8" s="90"/>
      <c r="D8" s="90"/>
    </row>
    <row r="9" spans="1:5" ht="25.5" x14ac:dyDescent="0.2">
      <c r="A9" s="30" t="s">
        <v>17</v>
      </c>
      <c r="B9" s="92" t="s">
        <v>31</v>
      </c>
      <c r="C9" s="31" t="s">
        <v>358</v>
      </c>
      <c r="D9" s="93">
        <f>D11</f>
        <v>0</v>
      </c>
    </row>
    <row r="10" spans="1:5" x14ac:dyDescent="0.2">
      <c r="A10" s="30" t="s">
        <v>18</v>
      </c>
      <c r="B10" s="94" t="s">
        <v>32</v>
      </c>
      <c r="C10" s="31" t="s">
        <v>358</v>
      </c>
      <c r="D10" s="95"/>
      <c r="E10" s="9"/>
    </row>
    <row r="11" spans="1:5" x14ac:dyDescent="0.2">
      <c r="A11" s="30" t="s">
        <v>19</v>
      </c>
      <c r="B11" s="94" t="s">
        <v>33</v>
      </c>
      <c r="C11" s="31" t="s">
        <v>358</v>
      </c>
      <c r="D11" s="96">
        <v>0</v>
      </c>
      <c r="E11" s="9"/>
    </row>
    <row r="12" spans="1:5" ht="25.5" x14ac:dyDescent="0.2">
      <c r="A12" s="97" t="s">
        <v>20</v>
      </c>
      <c r="B12" s="98" t="s">
        <v>166</v>
      </c>
      <c r="C12" s="99" t="s">
        <v>358</v>
      </c>
      <c r="D12" s="93">
        <f>SUM(D13:D15)</f>
        <v>894811.66</v>
      </c>
    </row>
    <row r="13" spans="1:5" x14ac:dyDescent="0.2">
      <c r="A13" s="97" t="s">
        <v>21</v>
      </c>
      <c r="B13" s="100" t="s">
        <v>455</v>
      </c>
      <c r="C13" s="99" t="s">
        <v>358</v>
      </c>
      <c r="D13" s="96">
        <v>431393.41</v>
      </c>
    </row>
    <row r="14" spans="1:5" x14ac:dyDescent="0.2">
      <c r="A14" s="97" t="s">
        <v>22</v>
      </c>
      <c r="B14" s="101" t="s">
        <v>456</v>
      </c>
      <c r="C14" s="99" t="s">
        <v>358</v>
      </c>
      <c r="D14" s="96">
        <v>238867.62</v>
      </c>
    </row>
    <row r="15" spans="1:5" x14ac:dyDescent="0.2">
      <c r="A15" s="97" t="s">
        <v>23</v>
      </c>
      <c r="B15" s="100" t="s">
        <v>457</v>
      </c>
      <c r="C15" s="99" t="s">
        <v>358</v>
      </c>
      <c r="D15" s="96">
        <v>224550.63</v>
      </c>
    </row>
    <row r="16" spans="1:5" x14ac:dyDescent="0.2">
      <c r="A16" s="97" t="s">
        <v>24</v>
      </c>
      <c r="B16" s="98" t="s">
        <v>34</v>
      </c>
      <c r="C16" s="99" t="s">
        <v>358</v>
      </c>
      <c r="D16" s="102">
        <f>D17</f>
        <v>781556.75</v>
      </c>
    </row>
    <row r="17" spans="1:12" x14ac:dyDescent="0.2">
      <c r="A17" s="97" t="s">
        <v>364</v>
      </c>
      <c r="B17" s="100" t="s">
        <v>458</v>
      </c>
      <c r="C17" s="99" t="s">
        <v>358</v>
      </c>
      <c r="D17" s="103">
        <v>781556.75</v>
      </c>
    </row>
    <row r="18" spans="1:12" x14ac:dyDescent="0.2">
      <c r="A18" s="97" t="s">
        <v>365</v>
      </c>
      <c r="B18" s="100" t="s">
        <v>459</v>
      </c>
      <c r="C18" s="99" t="s">
        <v>358</v>
      </c>
      <c r="D18" s="104"/>
    </row>
    <row r="19" spans="1:12" x14ac:dyDescent="0.2">
      <c r="A19" s="97" t="s">
        <v>366</v>
      </c>
      <c r="B19" s="100" t="s">
        <v>460</v>
      </c>
      <c r="C19" s="99" t="s">
        <v>358</v>
      </c>
      <c r="D19" s="104"/>
      <c r="F19" s="57"/>
      <c r="G19" s="57"/>
      <c r="H19" s="57"/>
      <c r="I19" s="57"/>
      <c r="J19" s="57"/>
      <c r="K19" s="57"/>
      <c r="L19" s="57"/>
    </row>
    <row r="20" spans="1:12" ht="25.5" x14ac:dyDescent="0.2">
      <c r="A20" s="97" t="s">
        <v>367</v>
      </c>
      <c r="B20" s="100" t="s">
        <v>461</v>
      </c>
      <c r="C20" s="99" t="s">
        <v>358</v>
      </c>
      <c r="D20" s="104"/>
      <c r="F20" s="57"/>
      <c r="G20" s="57"/>
      <c r="H20" s="57"/>
      <c r="I20" s="57"/>
      <c r="J20" s="57"/>
      <c r="K20" s="57"/>
      <c r="L20" s="57"/>
    </row>
    <row r="21" spans="1:12" x14ac:dyDescent="0.2">
      <c r="A21" s="97" t="s">
        <v>368</v>
      </c>
      <c r="B21" s="100" t="s">
        <v>462</v>
      </c>
      <c r="C21" s="99" t="s">
        <v>358</v>
      </c>
      <c r="D21" s="104"/>
      <c r="F21" s="57"/>
      <c r="G21" s="57"/>
      <c r="H21" s="57"/>
      <c r="I21" s="57"/>
      <c r="J21" s="57"/>
      <c r="K21" s="57"/>
      <c r="L21" s="57"/>
    </row>
    <row r="22" spans="1:12" x14ac:dyDescent="0.2">
      <c r="A22" s="97" t="s">
        <v>369</v>
      </c>
      <c r="B22" s="98" t="s">
        <v>35</v>
      </c>
      <c r="C22" s="99" t="s">
        <v>358</v>
      </c>
      <c r="D22" s="104"/>
      <c r="E22" s="9"/>
      <c r="F22" s="57"/>
      <c r="G22" s="57"/>
      <c r="H22" s="57"/>
      <c r="I22" s="57"/>
      <c r="J22" s="57"/>
      <c r="K22" s="57"/>
      <c r="L22" s="57"/>
    </row>
    <row r="23" spans="1:12" ht="25.5" x14ac:dyDescent="0.2">
      <c r="A23" s="97" t="s">
        <v>370</v>
      </c>
      <c r="B23" s="98" t="s">
        <v>36</v>
      </c>
      <c r="C23" s="99" t="s">
        <v>358</v>
      </c>
      <c r="D23" s="93">
        <f>D25</f>
        <v>113254.91000000003</v>
      </c>
      <c r="F23" s="58"/>
      <c r="G23" s="58"/>
      <c r="H23" s="57"/>
      <c r="I23" s="58"/>
      <c r="J23" s="58"/>
      <c r="K23" s="57"/>
      <c r="L23" s="57"/>
    </row>
    <row r="24" spans="1:12" x14ac:dyDescent="0.2">
      <c r="A24" s="97" t="s">
        <v>371</v>
      </c>
      <c r="B24" s="100" t="s">
        <v>463</v>
      </c>
      <c r="C24" s="99" t="s">
        <v>358</v>
      </c>
      <c r="D24" s="104"/>
      <c r="F24" s="59"/>
      <c r="G24" s="60"/>
      <c r="H24" s="57"/>
      <c r="I24" s="61"/>
      <c r="J24" s="60"/>
      <c r="K24" s="57"/>
      <c r="L24" s="57"/>
    </row>
    <row r="25" spans="1:12" x14ac:dyDescent="0.2">
      <c r="A25" s="97" t="s">
        <v>372</v>
      </c>
      <c r="B25" s="100" t="s">
        <v>464</v>
      </c>
      <c r="C25" s="99" t="s">
        <v>358</v>
      </c>
      <c r="D25" s="96">
        <f>D9+D12-D16</f>
        <v>113254.91000000003</v>
      </c>
      <c r="F25" s="59"/>
      <c r="G25" s="60"/>
      <c r="H25" s="57"/>
      <c r="I25" s="59"/>
      <c r="J25" s="60"/>
      <c r="K25" s="57"/>
      <c r="L25" s="57"/>
    </row>
    <row r="26" spans="1:12" ht="26.25" customHeight="1" x14ac:dyDescent="0.2">
      <c r="A26" s="105" t="s">
        <v>167</v>
      </c>
      <c r="B26" s="105"/>
      <c r="C26" s="105"/>
      <c r="D26" s="105"/>
      <c r="F26" s="59"/>
      <c r="G26" s="60"/>
      <c r="H26" s="57"/>
      <c r="I26" s="59"/>
      <c r="J26" s="60"/>
      <c r="K26" s="57"/>
      <c r="L26" s="57"/>
    </row>
    <row r="27" spans="1:12" x14ac:dyDescent="0.2">
      <c r="A27" s="97" t="s">
        <v>373</v>
      </c>
      <c r="B27" s="98" t="s">
        <v>168</v>
      </c>
      <c r="C27" s="99" t="s">
        <v>327</v>
      </c>
      <c r="D27" s="106"/>
      <c r="F27" s="59"/>
      <c r="G27" s="60"/>
      <c r="H27" s="57"/>
      <c r="I27" s="59"/>
      <c r="J27" s="60"/>
      <c r="K27" s="57"/>
      <c r="L27" s="57"/>
    </row>
    <row r="28" spans="1:12" ht="38.25" x14ac:dyDescent="0.2">
      <c r="A28" s="107" t="s">
        <v>470</v>
      </c>
      <c r="B28" s="108" t="s">
        <v>471</v>
      </c>
      <c r="C28" s="109" t="s">
        <v>358</v>
      </c>
      <c r="D28" s="110">
        <f>(1193.89*12)+87785.73</f>
        <v>102112.41</v>
      </c>
      <c r="F28" s="59"/>
      <c r="G28" s="60"/>
      <c r="H28" s="57"/>
      <c r="I28" s="59"/>
      <c r="J28" s="60"/>
      <c r="K28" s="57"/>
      <c r="L28" s="57"/>
    </row>
    <row r="29" spans="1:12" ht="38.25" x14ac:dyDescent="0.2">
      <c r="A29" s="111" t="s">
        <v>472</v>
      </c>
      <c r="B29" s="98" t="s">
        <v>473</v>
      </c>
      <c r="C29" s="112" t="s">
        <v>358</v>
      </c>
      <c r="D29" s="113">
        <f>H29</f>
        <v>0</v>
      </c>
      <c r="F29" s="59"/>
      <c r="G29" s="60"/>
      <c r="H29" s="57"/>
      <c r="I29" s="59"/>
      <c r="J29" s="60"/>
      <c r="K29" s="57"/>
      <c r="L29" s="57"/>
    </row>
    <row r="30" spans="1:12" ht="51" x14ac:dyDescent="0.2">
      <c r="A30" s="111" t="s">
        <v>474</v>
      </c>
      <c r="B30" s="114" t="s">
        <v>475</v>
      </c>
      <c r="C30" s="115" t="s">
        <v>358</v>
      </c>
      <c r="D30" s="116">
        <f>SUM(D32:D35)</f>
        <v>345397.24399999995</v>
      </c>
      <c r="F30" s="59"/>
      <c r="G30" s="60"/>
      <c r="H30" s="57"/>
      <c r="I30" s="59"/>
      <c r="J30" s="60"/>
      <c r="K30" s="57"/>
      <c r="L30" s="57"/>
    </row>
    <row r="31" spans="1:12" ht="12.75" customHeight="1" x14ac:dyDescent="0.2">
      <c r="A31" s="111" t="s">
        <v>476</v>
      </c>
      <c r="B31" s="117" t="s">
        <v>477</v>
      </c>
      <c r="C31" s="118"/>
      <c r="D31" s="119"/>
      <c r="F31" s="59"/>
      <c r="G31" s="60"/>
      <c r="H31" s="57"/>
      <c r="I31" s="59"/>
      <c r="J31" s="60"/>
      <c r="K31" s="57"/>
      <c r="L31" s="57"/>
    </row>
    <row r="32" spans="1:12" ht="25.5" x14ac:dyDescent="0.2">
      <c r="A32" s="111" t="s">
        <v>478</v>
      </c>
      <c r="B32" s="98" t="s">
        <v>528</v>
      </c>
      <c r="C32" s="112" t="s">
        <v>479</v>
      </c>
      <c r="D32" s="113">
        <f>(82184.34+202916.38)*1.2</f>
        <v>342120.86399999994</v>
      </c>
      <c r="F32" s="59"/>
      <c r="G32" s="60"/>
      <c r="H32" s="57"/>
      <c r="I32" s="59"/>
      <c r="J32" s="60"/>
      <c r="K32" s="57"/>
      <c r="L32" s="57"/>
    </row>
    <row r="33" spans="1:12" ht="25.5" x14ac:dyDescent="0.2">
      <c r="A33" s="111" t="s">
        <v>478</v>
      </c>
      <c r="B33" s="98" t="s">
        <v>480</v>
      </c>
      <c r="C33" s="112" t="s">
        <v>481</v>
      </c>
      <c r="D33" s="113">
        <v>0</v>
      </c>
      <c r="F33" s="59"/>
      <c r="G33" s="60"/>
      <c r="H33" s="57"/>
      <c r="I33" s="59"/>
      <c r="J33" s="60"/>
      <c r="K33" s="57"/>
      <c r="L33" s="57"/>
    </row>
    <row r="34" spans="1:12" ht="25.5" x14ac:dyDescent="0.2">
      <c r="A34" s="111" t="s">
        <v>482</v>
      </c>
      <c r="B34" s="98" t="s">
        <v>483</v>
      </c>
      <c r="C34" s="112" t="s">
        <v>556</v>
      </c>
      <c r="D34" s="113">
        <v>3276.38</v>
      </c>
      <c r="F34" s="59"/>
      <c r="G34" s="60"/>
      <c r="H34" s="57"/>
      <c r="I34" s="59"/>
      <c r="J34" s="60"/>
      <c r="K34" s="57"/>
      <c r="L34" s="57"/>
    </row>
    <row r="35" spans="1:12" x14ac:dyDescent="0.2">
      <c r="A35" s="111" t="s">
        <v>484</v>
      </c>
      <c r="B35" s="98" t="s">
        <v>485</v>
      </c>
      <c r="C35" s="112" t="s">
        <v>527</v>
      </c>
      <c r="D35" s="113">
        <f t="shared" ref="D35" si="0">(0)*1.2</f>
        <v>0</v>
      </c>
      <c r="F35" s="59"/>
      <c r="G35" s="60"/>
      <c r="H35" s="57"/>
      <c r="I35" s="59"/>
      <c r="J35" s="60"/>
      <c r="K35" s="57"/>
      <c r="L35" s="57"/>
    </row>
    <row r="36" spans="1:12" ht="25.5" x14ac:dyDescent="0.2">
      <c r="A36" s="111" t="s">
        <v>486</v>
      </c>
      <c r="B36" s="114" t="s">
        <v>487</v>
      </c>
      <c r="C36" s="115" t="s">
        <v>358</v>
      </c>
      <c r="D36" s="116">
        <f>SUM(D38:D38)</f>
        <v>2813.02</v>
      </c>
      <c r="F36" s="59"/>
      <c r="G36" s="60"/>
      <c r="H36" s="57"/>
      <c r="I36" s="59"/>
      <c r="J36" s="60"/>
      <c r="K36" s="57"/>
      <c r="L36" s="57"/>
    </row>
    <row r="37" spans="1:12" ht="12.75" customHeight="1" x14ac:dyDescent="0.2">
      <c r="A37" s="111"/>
      <c r="B37" s="117" t="s">
        <v>477</v>
      </c>
      <c r="C37" s="118"/>
      <c r="D37" s="119"/>
      <c r="F37" s="59"/>
      <c r="G37" s="60"/>
      <c r="H37" s="57"/>
      <c r="I37" s="59"/>
      <c r="J37" s="60"/>
      <c r="K37" s="57"/>
      <c r="L37" s="57"/>
    </row>
    <row r="38" spans="1:12" x14ac:dyDescent="0.2">
      <c r="A38" s="120" t="s">
        <v>478</v>
      </c>
      <c r="B38" s="98" t="s">
        <v>524</v>
      </c>
      <c r="C38" s="121" t="s">
        <v>553</v>
      </c>
      <c r="D38" s="113">
        <v>2813.02</v>
      </c>
      <c r="F38" s="59"/>
      <c r="G38" s="60"/>
      <c r="H38" s="57"/>
      <c r="I38" s="59"/>
      <c r="J38" s="60"/>
      <c r="K38" s="57"/>
      <c r="L38" s="57"/>
    </row>
    <row r="39" spans="1:12" x14ac:dyDescent="0.2">
      <c r="A39" s="111" t="s">
        <v>488</v>
      </c>
      <c r="B39" s="114" t="s">
        <v>489</v>
      </c>
      <c r="C39" s="122" t="s">
        <v>358</v>
      </c>
      <c r="D39" s="116">
        <f>D42+D43+D44+D45</f>
        <v>5674.7300000000005</v>
      </c>
      <c r="F39" s="59"/>
      <c r="G39" s="60"/>
      <c r="H39" s="57"/>
      <c r="I39" s="59"/>
      <c r="J39" s="60"/>
      <c r="K39" s="57"/>
      <c r="L39" s="57"/>
    </row>
    <row r="40" spans="1:12" ht="12.75" customHeight="1" x14ac:dyDescent="0.2">
      <c r="A40" s="111"/>
      <c r="B40" s="117" t="s">
        <v>477</v>
      </c>
      <c r="C40" s="118"/>
      <c r="D40" s="119"/>
      <c r="F40" s="59"/>
      <c r="G40" s="60"/>
      <c r="H40" s="57"/>
      <c r="I40" s="59"/>
      <c r="J40" s="60"/>
      <c r="K40" s="57"/>
      <c r="L40" s="57"/>
    </row>
    <row r="41" spans="1:12" x14ac:dyDescent="0.2">
      <c r="A41" s="111"/>
      <c r="B41" s="123" t="s">
        <v>490</v>
      </c>
      <c r="C41" s="121"/>
      <c r="D41" s="113"/>
      <c r="F41" s="59"/>
      <c r="G41" s="60"/>
      <c r="H41" s="57"/>
      <c r="I41" s="59"/>
      <c r="J41" s="60"/>
      <c r="K41" s="57"/>
      <c r="L41" s="57"/>
    </row>
    <row r="42" spans="1:12" x14ac:dyDescent="0.2">
      <c r="A42" s="111"/>
      <c r="B42" s="123" t="s">
        <v>532</v>
      </c>
      <c r="C42" s="121" t="s">
        <v>553</v>
      </c>
      <c r="D42" s="113">
        <v>1818.68</v>
      </c>
      <c r="F42" s="59"/>
      <c r="G42" s="60"/>
      <c r="H42" s="57"/>
      <c r="I42" s="59"/>
      <c r="J42" s="60"/>
      <c r="K42" s="57"/>
      <c r="L42" s="57"/>
    </row>
    <row r="43" spans="1:12" x14ac:dyDescent="0.2">
      <c r="A43" s="111"/>
      <c r="B43" s="123" t="s">
        <v>554</v>
      </c>
      <c r="C43" s="121" t="s">
        <v>555</v>
      </c>
      <c r="D43" s="113">
        <v>297.12</v>
      </c>
      <c r="F43" s="59"/>
      <c r="G43" s="60"/>
      <c r="H43" s="57"/>
      <c r="I43" s="59"/>
      <c r="J43" s="60"/>
      <c r="K43" s="57"/>
      <c r="L43" s="57"/>
    </row>
    <row r="44" spans="1:12" x14ac:dyDescent="0.2">
      <c r="A44" s="111"/>
      <c r="B44" s="124" t="s">
        <v>491</v>
      </c>
      <c r="C44" s="121" t="s">
        <v>552</v>
      </c>
      <c r="D44" s="113">
        <v>3260.72</v>
      </c>
      <c r="F44" s="59"/>
      <c r="G44" s="60"/>
      <c r="H44" s="57"/>
      <c r="I44" s="59"/>
      <c r="J44" s="60"/>
      <c r="K44" s="57"/>
      <c r="L44" s="57"/>
    </row>
    <row r="45" spans="1:12" x14ac:dyDescent="0.2">
      <c r="A45" s="111"/>
      <c r="B45" s="124" t="s">
        <v>550</v>
      </c>
      <c r="C45" s="121" t="s">
        <v>481</v>
      </c>
      <c r="D45" s="113">
        <v>298.20999999999998</v>
      </c>
      <c r="F45" s="59"/>
      <c r="G45" s="60"/>
      <c r="H45" s="57"/>
      <c r="I45" s="59"/>
      <c r="J45" s="60"/>
      <c r="K45" s="57"/>
      <c r="L45" s="57"/>
    </row>
    <row r="46" spans="1:12" x14ac:dyDescent="0.2">
      <c r="A46" s="111" t="s">
        <v>492</v>
      </c>
      <c r="B46" s="114" t="s">
        <v>493</v>
      </c>
      <c r="C46" s="122" t="s">
        <v>358</v>
      </c>
      <c r="D46" s="116">
        <v>0</v>
      </c>
      <c r="F46" s="59"/>
      <c r="G46" s="60"/>
      <c r="H46" s="57"/>
      <c r="I46" s="59"/>
      <c r="J46" s="60"/>
      <c r="K46" s="57"/>
      <c r="L46" s="57"/>
    </row>
    <row r="47" spans="1:12" ht="12.75" customHeight="1" x14ac:dyDescent="0.2">
      <c r="A47" s="111"/>
      <c r="B47" s="117" t="s">
        <v>477</v>
      </c>
      <c r="C47" s="118"/>
      <c r="D47" s="119"/>
      <c r="F47" s="59"/>
      <c r="G47" s="60"/>
      <c r="H47" s="57"/>
      <c r="I47" s="59"/>
      <c r="J47" s="60"/>
      <c r="K47" s="57"/>
      <c r="L47" s="57"/>
    </row>
    <row r="48" spans="1:12" x14ac:dyDescent="0.2">
      <c r="A48" s="111" t="s">
        <v>494</v>
      </c>
      <c r="B48" s="114" t="s">
        <v>495</v>
      </c>
      <c r="C48" s="122" t="s">
        <v>358</v>
      </c>
      <c r="D48" s="116">
        <f>SUM(D50:D50)</f>
        <v>1828.31</v>
      </c>
      <c r="F48" s="59"/>
      <c r="G48" s="60"/>
      <c r="H48" s="57"/>
      <c r="I48" s="59"/>
      <c r="J48" s="60"/>
      <c r="K48" s="57"/>
      <c r="L48" s="57"/>
    </row>
    <row r="49" spans="1:12" ht="12.75" customHeight="1" x14ac:dyDescent="0.2">
      <c r="A49" s="111"/>
      <c r="B49" s="117" t="s">
        <v>477</v>
      </c>
      <c r="C49" s="118"/>
      <c r="D49" s="119"/>
      <c r="F49" s="59"/>
      <c r="G49" s="60"/>
      <c r="H49" s="57"/>
      <c r="I49" s="59"/>
      <c r="J49" s="60"/>
      <c r="K49" s="57"/>
      <c r="L49" s="57"/>
    </row>
    <row r="50" spans="1:12" ht="12.75" customHeight="1" x14ac:dyDescent="0.2">
      <c r="A50" s="111"/>
      <c r="B50" s="125" t="s">
        <v>551</v>
      </c>
      <c r="C50" s="121"/>
      <c r="D50" s="113">
        <v>1828.31</v>
      </c>
      <c r="F50" s="59"/>
      <c r="G50" s="60"/>
      <c r="H50" s="57"/>
      <c r="I50" s="59"/>
      <c r="J50" s="60"/>
      <c r="K50" s="57"/>
      <c r="L50" s="57"/>
    </row>
    <row r="51" spans="1:12" x14ac:dyDescent="0.2">
      <c r="A51" s="111" t="s">
        <v>496</v>
      </c>
      <c r="B51" s="114" t="s">
        <v>497</v>
      </c>
      <c r="C51" s="122" t="s">
        <v>358</v>
      </c>
      <c r="D51" s="116">
        <v>0</v>
      </c>
      <c r="F51" s="59"/>
      <c r="G51" s="60"/>
      <c r="H51" s="57"/>
      <c r="I51" s="59"/>
      <c r="J51" s="60"/>
      <c r="K51" s="57"/>
      <c r="L51" s="57"/>
    </row>
    <row r="52" spans="1:12" ht="12.75" customHeight="1" x14ac:dyDescent="0.2">
      <c r="A52" s="111"/>
      <c r="B52" s="117" t="s">
        <v>477</v>
      </c>
      <c r="C52" s="118"/>
      <c r="D52" s="119"/>
      <c r="F52" s="59"/>
      <c r="G52" s="60"/>
      <c r="H52" s="57"/>
      <c r="I52" s="59"/>
      <c r="J52" s="60"/>
      <c r="K52" s="57"/>
      <c r="L52" s="57"/>
    </row>
    <row r="53" spans="1:12" ht="19.5" customHeight="1" x14ac:dyDescent="0.2">
      <c r="A53" s="111" t="s">
        <v>498</v>
      </c>
      <c r="B53" s="114" t="s">
        <v>499</v>
      </c>
      <c r="C53" s="122" t="s">
        <v>358</v>
      </c>
      <c r="D53" s="116">
        <v>0</v>
      </c>
      <c r="F53" s="59"/>
      <c r="G53" s="60"/>
      <c r="H53" s="57"/>
      <c r="I53" s="59"/>
      <c r="J53" s="60"/>
      <c r="K53" s="57"/>
      <c r="L53" s="57"/>
    </row>
    <row r="54" spans="1:12" x14ac:dyDescent="0.2">
      <c r="A54" s="111" t="s">
        <v>500</v>
      </c>
      <c r="B54" s="114" t="s">
        <v>501</v>
      </c>
      <c r="C54" s="122" t="s">
        <v>358</v>
      </c>
      <c r="D54" s="116">
        <v>0</v>
      </c>
      <c r="F54" s="59"/>
      <c r="G54" s="60"/>
      <c r="H54" s="57"/>
      <c r="I54" s="59"/>
      <c r="J54" s="60"/>
      <c r="K54" s="57"/>
      <c r="L54" s="57"/>
    </row>
    <row r="55" spans="1:12" ht="12.75" customHeight="1" x14ac:dyDescent="0.2">
      <c r="A55" s="111"/>
      <c r="B55" s="117" t="s">
        <v>477</v>
      </c>
      <c r="C55" s="118"/>
      <c r="D55" s="119"/>
      <c r="F55" s="59"/>
      <c r="G55" s="60"/>
      <c r="H55" s="57"/>
      <c r="I55" s="59"/>
      <c r="J55" s="60"/>
      <c r="K55" s="57"/>
      <c r="L55" s="57"/>
    </row>
    <row r="56" spans="1:12" ht="25.5" x14ac:dyDescent="0.2">
      <c r="A56" s="111" t="s">
        <v>502</v>
      </c>
      <c r="B56" s="98" t="s">
        <v>525</v>
      </c>
      <c r="C56" s="99" t="s">
        <v>358</v>
      </c>
      <c r="D56" s="126">
        <f>(8284.02*6)+(10093.48*6)+19968.43</f>
        <v>130233.43</v>
      </c>
      <c r="F56" s="59"/>
      <c r="G56" s="60"/>
      <c r="H56" s="57"/>
      <c r="I56" s="59"/>
      <c r="J56" s="60"/>
      <c r="K56" s="57"/>
      <c r="L56" s="57"/>
    </row>
    <row r="57" spans="1:12" x14ac:dyDescent="0.2">
      <c r="A57" s="111" t="s">
        <v>522</v>
      </c>
      <c r="B57" s="98" t="s">
        <v>523</v>
      </c>
      <c r="C57" s="99" t="s">
        <v>358</v>
      </c>
      <c r="D57" s="96">
        <v>0</v>
      </c>
      <c r="F57" s="59"/>
      <c r="G57" s="60"/>
      <c r="H57" s="57"/>
      <c r="I57" s="59"/>
      <c r="J57" s="60"/>
      <c r="K57" s="57"/>
      <c r="L57" s="57"/>
    </row>
    <row r="58" spans="1:12" ht="25.5" x14ac:dyDescent="0.2">
      <c r="A58" s="111" t="s">
        <v>503</v>
      </c>
      <c r="B58" s="98" t="s">
        <v>504</v>
      </c>
      <c r="C58" s="99" t="s">
        <v>358</v>
      </c>
      <c r="D58" s="96">
        <v>0</v>
      </c>
      <c r="F58" s="59"/>
      <c r="G58" s="60"/>
      <c r="H58" s="57"/>
      <c r="I58" s="59"/>
      <c r="J58" s="60"/>
      <c r="K58" s="57"/>
      <c r="L58" s="57"/>
    </row>
    <row r="59" spans="1:12" ht="25.5" x14ac:dyDescent="0.2">
      <c r="A59" s="111" t="s">
        <v>505</v>
      </c>
      <c r="B59" s="98" t="s">
        <v>506</v>
      </c>
      <c r="C59" s="99" t="s">
        <v>358</v>
      </c>
      <c r="D59" s="96">
        <v>0</v>
      </c>
      <c r="F59" s="59"/>
      <c r="G59" s="60"/>
      <c r="H59" s="57"/>
      <c r="I59" s="59"/>
      <c r="J59" s="60"/>
      <c r="K59" s="57"/>
      <c r="L59" s="57"/>
    </row>
    <row r="60" spans="1:12" ht="25.5" x14ac:dyDescent="0.2">
      <c r="A60" s="111" t="s">
        <v>507</v>
      </c>
      <c r="B60" s="98" t="s">
        <v>508</v>
      </c>
      <c r="C60" s="99" t="s">
        <v>358</v>
      </c>
      <c r="D60" s="96">
        <f>2250+10988.92</f>
        <v>13238.92</v>
      </c>
      <c r="F60" s="59"/>
      <c r="G60" s="60"/>
      <c r="H60" s="57"/>
      <c r="I60" s="59"/>
      <c r="J60" s="60"/>
      <c r="K60" s="57"/>
      <c r="L60" s="57"/>
    </row>
    <row r="61" spans="1:12" ht="25.5" x14ac:dyDescent="0.2">
      <c r="A61" s="111" t="s">
        <v>509</v>
      </c>
      <c r="B61" s="98" t="s">
        <v>510</v>
      </c>
      <c r="C61" s="99" t="s">
        <v>358</v>
      </c>
      <c r="D61" s="93">
        <f>18147.5+4050.2</f>
        <v>22197.7</v>
      </c>
      <c r="F61" s="59"/>
      <c r="G61" s="60"/>
      <c r="H61" s="57"/>
      <c r="I61" s="59"/>
      <c r="J61" s="60"/>
      <c r="K61" s="57"/>
      <c r="L61" s="57"/>
    </row>
    <row r="62" spans="1:12" ht="25.5" x14ac:dyDescent="0.2">
      <c r="A62" s="111"/>
      <c r="B62" s="98" t="s">
        <v>530</v>
      </c>
      <c r="C62" s="99" t="s">
        <v>358</v>
      </c>
      <c r="D62" s="96">
        <v>0</v>
      </c>
      <c r="F62" s="59"/>
      <c r="G62" s="60"/>
      <c r="H62" s="57"/>
      <c r="I62" s="59"/>
      <c r="J62" s="60"/>
      <c r="K62" s="57"/>
      <c r="L62" s="57"/>
    </row>
    <row r="63" spans="1:12" x14ac:dyDescent="0.2">
      <c r="A63" s="111"/>
      <c r="B63" s="98" t="s">
        <v>529</v>
      </c>
      <c r="C63" s="99" t="s">
        <v>358</v>
      </c>
      <c r="D63" s="96">
        <f>(0)*1.2</f>
        <v>0</v>
      </c>
      <c r="F63" s="59"/>
      <c r="G63" s="60"/>
      <c r="H63" s="57"/>
      <c r="I63" s="59"/>
      <c r="J63" s="60"/>
      <c r="K63" s="57"/>
      <c r="L63" s="57"/>
    </row>
    <row r="64" spans="1:12" ht="25.5" x14ac:dyDescent="0.2">
      <c r="A64" s="111" t="s">
        <v>511</v>
      </c>
      <c r="B64" s="98" t="s">
        <v>512</v>
      </c>
      <c r="C64" s="99" t="s">
        <v>358</v>
      </c>
      <c r="D64" s="96">
        <f>(7347.39*6)+(6907.8*6)</f>
        <v>85531.140000000014</v>
      </c>
      <c r="F64" s="59"/>
      <c r="G64" s="60"/>
      <c r="H64" s="57"/>
      <c r="I64" s="59"/>
      <c r="J64" s="60"/>
      <c r="K64" s="57"/>
      <c r="L64" s="57"/>
    </row>
    <row r="65" spans="1:12" x14ac:dyDescent="0.2">
      <c r="A65" s="111" t="s">
        <v>513</v>
      </c>
      <c r="B65" s="98" t="s">
        <v>514</v>
      </c>
      <c r="C65" s="99" t="s">
        <v>358</v>
      </c>
      <c r="D65" s="96">
        <v>0</v>
      </c>
      <c r="F65" s="59"/>
      <c r="G65" s="60"/>
      <c r="H65" s="57"/>
      <c r="I65" s="59"/>
      <c r="J65" s="60"/>
      <c r="K65" s="57"/>
      <c r="L65" s="57"/>
    </row>
    <row r="66" spans="1:12" ht="38.25" x14ac:dyDescent="0.2">
      <c r="A66" s="111" t="s">
        <v>515</v>
      </c>
      <c r="B66" s="98" t="s">
        <v>516</v>
      </c>
      <c r="C66" s="99" t="s">
        <v>358</v>
      </c>
      <c r="D66" s="96">
        <v>2523.6</v>
      </c>
      <c r="F66" s="59"/>
      <c r="G66" s="60"/>
      <c r="H66" s="57"/>
      <c r="I66" s="59"/>
      <c r="J66" s="60"/>
      <c r="K66" s="57"/>
      <c r="L66" s="57"/>
    </row>
    <row r="67" spans="1:12" ht="51" x14ac:dyDescent="0.2">
      <c r="A67" s="111" t="s">
        <v>517</v>
      </c>
      <c r="B67" s="98" t="s">
        <v>518</v>
      </c>
      <c r="C67" s="112" t="s">
        <v>358</v>
      </c>
      <c r="D67" s="93">
        <f>D68+(9859.32*6)+(9262.73*6)</f>
        <v>114890.628</v>
      </c>
      <c r="F67" s="59"/>
      <c r="G67" s="60"/>
      <c r="H67" s="57"/>
      <c r="I67" s="59"/>
      <c r="J67" s="60"/>
      <c r="K67" s="57"/>
      <c r="L67" s="57"/>
    </row>
    <row r="68" spans="1:12" ht="25.5" x14ac:dyDescent="0.2">
      <c r="A68" s="111"/>
      <c r="B68" s="98" t="s">
        <v>549</v>
      </c>
      <c r="C68" s="112" t="s">
        <v>531</v>
      </c>
      <c r="D68" s="96">
        <f>(131.94)*1.2</f>
        <v>158.328</v>
      </c>
      <c r="F68" s="59"/>
      <c r="G68" s="60"/>
      <c r="H68" s="57"/>
      <c r="I68" s="59"/>
      <c r="J68" s="60"/>
      <c r="K68" s="57"/>
      <c r="L68" s="57"/>
    </row>
    <row r="69" spans="1:12" ht="20.100000000000001" customHeight="1" x14ac:dyDescent="0.2">
      <c r="A69" s="111" t="s">
        <v>519</v>
      </c>
      <c r="B69" s="114" t="s">
        <v>520</v>
      </c>
      <c r="C69" s="122" t="s">
        <v>358</v>
      </c>
      <c r="D69" s="93">
        <f>D28+D29+D30+D36+D39+D46+D48+D51+D53+D54+D56+D57+D58+D59+D60+D61+D64+D65+D66+D67</f>
        <v>826441.13199999998</v>
      </c>
      <c r="F69" s="59"/>
      <c r="G69" s="60"/>
      <c r="H69" s="57"/>
      <c r="I69" s="59"/>
      <c r="J69" s="60"/>
      <c r="K69" s="57"/>
      <c r="L69" s="57"/>
    </row>
    <row r="70" spans="1:12" x14ac:dyDescent="0.2">
      <c r="A70" s="105" t="s">
        <v>169</v>
      </c>
      <c r="B70" s="105"/>
      <c r="C70" s="105"/>
      <c r="D70" s="105"/>
      <c r="F70" s="59"/>
      <c r="G70" s="60"/>
      <c r="H70" s="57"/>
      <c r="I70" s="59"/>
      <c r="J70" s="60"/>
      <c r="K70" s="57"/>
      <c r="L70" s="57"/>
    </row>
    <row r="71" spans="1:12" x14ac:dyDescent="0.2">
      <c r="A71" s="97" t="s">
        <v>376</v>
      </c>
      <c r="B71" s="98" t="s">
        <v>170</v>
      </c>
      <c r="C71" s="99" t="s">
        <v>348</v>
      </c>
      <c r="D71" s="106"/>
      <c r="F71" s="59"/>
      <c r="G71" s="60"/>
      <c r="H71" s="57"/>
      <c r="I71" s="59"/>
      <c r="J71" s="60"/>
      <c r="K71" s="57"/>
      <c r="L71" s="57"/>
    </row>
    <row r="72" spans="1:12" x14ac:dyDescent="0.2">
      <c r="A72" s="97" t="s">
        <v>377</v>
      </c>
      <c r="B72" s="98" t="s">
        <v>171</v>
      </c>
      <c r="C72" s="99" t="s">
        <v>348</v>
      </c>
      <c r="D72" s="106"/>
      <c r="F72" s="59"/>
      <c r="G72" s="60"/>
      <c r="H72" s="57"/>
      <c r="I72" s="61"/>
      <c r="J72" s="60"/>
      <c r="K72" s="57"/>
      <c r="L72" s="57"/>
    </row>
    <row r="73" spans="1:12" ht="25.5" x14ac:dyDescent="0.2">
      <c r="A73" s="97" t="s">
        <v>378</v>
      </c>
      <c r="B73" s="98" t="s">
        <v>172</v>
      </c>
      <c r="C73" s="99" t="s">
        <v>348</v>
      </c>
      <c r="D73" s="106"/>
      <c r="F73" s="59"/>
      <c r="G73" s="60"/>
      <c r="H73" s="57"/>
      <c r="I73" s="61"/>
      <c r="J73" s="60"/>
      <c r="K73" s="57"/>
      <c r="L73" s="57"/>
    </row>
    <row r="74" spans="1:12" ht="12.75" customHeight="1" x14ac:dyDescent="0.2">
      <c r="A74" s="97" t="s">
        <v>379</v>
      </c>
      <c r="B74" s="98" t="s">
        <v>173</v>
      </c>
      <c r="C74" s="99" t="s">
        <v>358</v>
      </c>
      <c r="D74" s="106"/>
      <c r="F74" s="59"/>
      <c r="G74" s="60"/>
      <c r="H74" s="57"/>
      <c r="I74" s="59"/>
      <c r="J74" s="60"/>
      <c r="K74" s="57"/>
      <c r="L74" s="57"/>
    </row>
    <row r="75" spans="1:12" x14ac:dyDescent="0.2">
      <c r="A75" s="105" t="s">
        <v>37</v>
      </c>
      <c r="B75" s="105"/>
      <c r="C75" s="105"/>
      <c r="D75" s="105"/>
      <c r="F75" s="59"/>
      <c r="G75" s="60"/>
      <c r="H75" s="57"/>
      <c r="I75" s="59"/>
      <c r="J75" s="60"/>
      <c r="K75" s="57"/>
      <c r="L75" s="57"/>
    </row>
    <row r="76" spans="1:12" ht="25.5" x14ac:dyDescent="0.2">
      <c r="A76" s="97" t="s">
        <v>380</v>
      </c>
      <c r="B76" s="98" t="s">
        <v>38</v>
      </c>
      <c r="C76" s="99" t="s">
        <v>358</v>
      </c>
      <c r="D76" s="127">
        <f>D78</f>
        <v>0</v>
      </c>
      <c r="F76" s="59"/>
      <c r="G76" s="60"/>
      <c r="H76" s="57"/>
      <c r="I76" s="59"/>
      <c r="J76" s="60"/>
      <c r="K76" s="57"/>
      <c r="L76" s="57"/>
    </row>
    <row r="77" spans="1:12" x14ac:dyDescent="0.2">
      <c r="A77" s="97" t="s">
        <v>381</v>
      </c>
      <c r="B77" s="100" t="s">
        <v>465</v>
      </c>
      <c r="C77" s="99" t="s">
        <v>358</v>
      </c>
      <c r="D77" s="106"/>
      <c r="F77" s="59"/>
      <c r="G77" s="60"/>
      <c r="H77" s="57"/>
      <c r="I77" s="59"/>
      <c r="J77" s="60"/>
      <c r="K77" s="57"/>
      <c r="L77" s="57"/>
    </row>
    <row r="78" spans="1:12" x14ac:dyDescent="0.2">
      <c r="A78" s="97" t="s">
        <v>382</v>
      </c>
      <c r="B78" s="100" t="s">
        <v>466</v>
      </c>
      <c r="C78" s="99" t="s">
        <v>358</v>
      </c>
      <c r="D78" s="128">
        <v>0</v>
      </c>
      <c r="F78" s="59"/>
      <c r="G78" s="60"/>
      <c r="H78" s="57"/>
      <c r="I78" s="59"/>
      <c r="J78" s="60"/>
      <c r="K78" s="57"/>
      <c r="L78" s="57"/>
    </row>
    <row r="79" spans="1:12" ht="25.5" x14ac:dyDescent="0.2">
      <c r="A79" s="97" t="s">
        <v>383</v>
      </c>
      <c r="B79" s="98" t="s">
        <v>39</v>
      </c>
      <c r="C79" s="99" t="s">
        <v>358</v>
      </c>
      <c r="D79" s="127">
        <f>D81+D76</f>
        <v>113254.91000000003</v>
      </c>
      <c r="F79" s="59"/>
      <c r="G79" s="60"/>
      <c r="H79" s="57"/>
      <c r="I79" s="59"/>
      <c r="J79" s="60"/>
      <c r="K79" s="57"/>
      <c r="L79" s="57"/>
    </row>
    <row r="80" spans="1:12" x14ac:dyDescent="0.2">
      <c r="A80" s="97" t="s">
        <v>384</v>
      </c>
      <c r="B80" s="100" t="s">
        <v>465</v>
      </c>
      <c r="C80" s="99" t="s">
        <v>358</v>
      </c>
      <c r="D80" s="106"/>
      <c r="F80" s="59"/>
      <c r="G80" s="60"/>
      <c r="H80" s="57"/>
      <c r="I80" s="59"/>
      <c r="J80" s="60"/>
      <c r="K80" s="57"/>
      <c r="L80" s="57"/>
    </row>
    <row r="81" spans="1:12" x14ac:dyDescent="0.2">
      <c r="A81" s="67" t="s">
        <v>385</v>
      </c>
      <c r="B81" s="70" t="s">
        <v>466</v>
      </c>
      <c r="C81" s="69" t="s">
        <v>358</v>
      </c>
      <c r="D81" s="73">
        <f>D25</f>
        <v>113254.91000000003</v>
      </c>
      <c r="F81" s="59"/>
      <c r="G81" s="60"/>
      <c r="H81" s="57"/>
      <c r="I81" s="59"/>
      <c r="J81" s="60"/>
      <c r="K81" s="57"/>
      <c r="L81" s="57"/>
    </row>
    <row r="82" spans="1:12" x14ac:dyDescent="0.2">
      <c r="A82" s="91" t="s">
        <v>174</v>
      </c>
      <c r="B82" s="91"/>
      <c r="C82" s="91"/>
      <c r="D82" s="91"/>
      <c r="F82" s="59"/>
      <c r="G82" s="60"/>
      <c r="H82" s="57"/>
      <c r="I82" s="59"/>
      <c r="J82" s="60"/>
      <c r="K82" s="57"/>
      <c r="L82" s="57"/>
    </row>
    <row r="83" spans="1:12" x14ac:dyDescent="0.2">
      <c r="A83" s="67" t="s">
        <v>415</v>
      </c>
      <c r="B83" s="72" t="s">
        <v>416</v>
      </c>
      <c r="C83" s="69" t="s">
        <v>327</v>
      </c>
      <c r="D83" s="71"/>
      <c r="E83" s="17"/>
      <c r="F83" s="59"/>
      <c r="G83" s="60"/>
      <c r="H83" s="57"/>
      <c r="I83" s="59"/>
      <c r="J83" s="60"/>
      <c r="K83" s="57"/>
      <c r="L83" s="57"/>
    </row>
    <row r="84" spans="1:12" x14ac:dyDescent="0.2">
      <c r="A84" s="67" t="s">
        <v>417</v>
      </c>
      <c r="B84" s="68" t="s">
        <v>407</v>
      </c>
      <c r="C84" s="69" t="s">
        <v>327</v>
      </c>
      <c r="D84" s="71" t="s">
        <v>226</v>
      </c>
      <c r="E84" s="17"/>
      <c r="F84" s="57"/>
      <c r="G84" s="57"/>
      <c r="H84" s="57"/>
      <c r="I84" s="59"/>
      <c r="J84" s="60"/>
      <c r="K84" s="57"/>
      <c r="L84" s="57"/>
    </row>
    <row r="85" spans="1:12" ht="14.25" customHeight="1" x14ac:dyDescent="0.2">
      <c r="A85" s="67" t="s">
        <v>418</v>
      </c>
      <c r="B85" s="68" t="s">
        <v>40</v>
      </c>
      <c r="C85" s="69" t="s">
        <v>27</v>
      </c>
      <c r="D85" s="74">
        <f>D86/((2552.1*6+2634.69*6)/2)</f>
        <v>0</v>
      </c>
      <c r="E85" s="13"/>
      <c r="F85" s="58"/>
      <c r="G85" s="58"/>
      <c r="H85" s="57"/>
      <c r="I85" s="59"/>
      <c r="J85" s="60"/>
      <c r="K85" s="57"/>
      <c r="L85" s="57"/>
    </row>
    <row r="86" spans="1:12" x14ac:dyDescent="0.2">
      <c r="A86" s="67" t="s">
        <v>419</v>
      </c>
      <c r="B86" s="68" t="s">
        <v>93</v>
      </c>
      <c r="C86" s="69" t="s">
        <v>358</v>
      </c>
      <c r="D86" s="75">
        <v>0</v>
      </c>
      <c r="E86" s="13"/>
      <c r="F86" s="59"/>
      <c r="G86" s="62"/>
      <c r="H86" s="57"/>
      <c r="I86" s="59"/>
      <c r="J86" s="60"/>
      <c r="K86" s="57"/>
      <c r="L86" s="57"/>
    </row>
    <row r="87" spans="1:12" x14ac:dyDescent="0.2">
      <c r="A87" s="67" t="s">
        <v>420</v>
      </c>
      <c r="B87" s="68" t="s">
        <v>175</v>
      </c>
      <c r="C87" s="69" t="s">
        <v>358</v>
      </c>
      <c r="D87" s="75">
        <v>0</v>
      </c>
      <c r="F87" s="59"/>
      <c r="G87" s="62"/>
      <c r="H87" s="57"/>
      <c r="I87" s="59"/>
      <c r="J87" s="60"/>
      <c r="K87" s="57"/>
      <c r="L87" s="57"/>
    </row>
    <row r="88" spans="1:12" x14ac:dyDescent="0.2">
      <c r="A88" s="67" t="s">
        <v>421</v>
      </c>
      <c r="B88" s="68" t="s">
        <v>176</v>
      </c>
      <c r="C88" s="69" t="s">
        <v>358</v>
      </c>
      <c r="D88" s="75">
        <f>D86-D87</f>
        <v>0</v>
      </c>
      <c r="E88" s="13"/>
      <c r="F88" s="59"/>
      <c r="G88" s="62"/>
      <c r="H88" s="57"/>
      <c r="I88" s="57"/>
      <c r="J88" s="57"/>
      <c r="K88" s="57"/>
      <c r="L88" s="57"/>
    </row>
    <row r="89" spans="1:12" ht="25.5" x14ac:dyDescent="0.2">
      <c r="A89" s="67" t="s">
        <v>422</v>
      </c>
      <c r="B89" s="68" t="s">
        <v>177</v>
      </c>
      <c r="C89" s="69" t="s">
        <v>358</v>
      </c>
      <c r="D89" s="75">
        <f>D86</f>
        <v>0</v>
      </c>
      <c r="F89" s="59"/>
      <c r="G89" s="62"/>
      <c r="H89" s="57"/>
      <c r="I89" s="57"/>
      <c r="J89" s="57"/>
      <c r="K89" s="57"/>
      <c r="L89" s="57"/>
    </row>
    <row r="90" spans="1:12" ht="12.75" customHeight="1" x14ac:dyDescent="0.2">
      <c r="A90" s="67" t="s">
        <v>423</v>
      </c>
      <c r="B90" s="68" t="s">
        <v>178</v>
      </c>
      <c r="C90" s="69" t="s">
        <v>358</v>
      </c>
      <c r="D90" s="75">
        <f>D87</f>
        <v>0</v>
      </c>
      <c r="F90" s="59"/>
      <c r="G90" s="62"/>
      <c r="H90" s="57"/>
      <c r="I90" s="57"/>
      <c r="J90" s="57"/>
      <c r="K90" s="57"/>
      <c r="L90" s="57"/>
    </row>
    <row r="91" spans="1:12" ht="25.5" x14ac:dyDescent="0.2">
      <c r="A91" s="67" t="s">
        <v>424</v>
      </c>
      <c r="B91" s="68" t="s">
        <v>179</v>
      </c>
      <c r="C91" s="69" t="s">
        <v>358</v>
      </c>
      <c r="D91" s="75">
        <f>D88</f>
        <v>0</v>
      </c>
      <c r="E91" s="9"/>
      <c r="F91" s="59"/>
      <c r="G91" s="60"/>
      <c r="H91" s="57"/>
      <c r="I91" s="57"/>
      <c r="J91" s="57"/>
      <c r="K91" s="57"/>
      <c r="L91" s="57"/>
    </row>
    <row r="92" spans="1:12" ht="25.5" x14ac:dyDescent="0.2">
      <c r="A92" s="67" t="s">
        <v>394</v>
      </c>
      <c r="B92" s="68" t="s">
        <v>180</v>
      </c>
      <c r="C92" s="69" t="s">
        <v>358</v>
      </c>
      <c r="D92" s="75"/>
      <c r="F92" s="57"/>
      <c r="G92" s="57"/>
      <c r="H92" s="57"/>
      <c r="I92" s="57"/>
      <c r="J92" s="57"/>
      <c r="K92" s="57"/>
      <c r="L92" s="57"/>
    </row>
    <row r="93" spans="1:12" x14ac:dyDescent="0.2">
      <c r="A93" s="67" t="s">
        <v>425</v>
      </c>
      <c r="B93" s="72" t="s">
        <v>426</v>
      </c>
      <c r="C93" s="69" t="s">
        <v>327</v>
      </c>
      <c r="D93" s="71"/>
      <c r="F93" s="57"/>
      <c r="G93" s="57"/>
      <c r="H93" s="57"/>
      <c r="I93" s="57"/>
      <c r="J93" s="57"/>
      <c r="K93" s="57"/>
      <c r="L93" s="57"/>
    </row>
    <row r="94" spans="1:12" x14ac:dyDescent="0.2">
      <c r="A94" s="67" t="s">
        <v>427</v>
      </c>
      <c r="B94" s="68" t="s">
        <v>407</v>
      </c>
      <c r="C94" s="69" t="s">
        <v>327</v>
      </c>
      <c r="D94" s="76" t="s">
        <v>225</v>
      </c>
      <c r="F94" s="57"/>
      <c r="G94" s="57"/>
      <c r="H94" s="57"/>
      <c r="I94" s="57"/>
      <c r="J94" s="57"/>
      <c r="K94" s="57"/>
      <c r="L94" s="57"/>
    </row>
    <row r="95" spans="1:12" x14ac:dyDescent="0.2">
      <c r="A95" s="67" t="s">
        <v>428</v>
      </c>
      <c r="B95" s="68" t="s">
        <v>40</v>
      </c>
      <c r="C95" s="69" t="s">
        <v>27</v>
      </c>
      <c r="D95" s="77">
        <f>D96/((33.31*6+35.38*6)/12)</f>
        <v>0</v>
      </c>
      <c r="F95" s="57"/>
      <c r="G95" s="57"/>
      <c r="H95" s="57"/>
      <c r="I95" s="57"/>
      <c r="J95" s="57"/>
      <c r="K95" s="57"/>
      <c r="L95" s="57"/>
    </row>
    <row r="96" spans="1:12" x14ac:dyDescent="0.2">
      <c r="A96" s="67" t="s">
        <v>429</v>
      </c>
      <c r="B96" s="68" t="s">
        <v>93</v>
      </c>
      <c r="C96" s="69" t="s">
        <v>358</v>
      </c>
      <c r="D96" s="78">
        <v>0</v>
      </c>
      <c r="F96" s="57"/>
      <c r="G96" s="57"/>
      <c r="H96" s="57"/>
      <c r="I96" s="57"/>
      <c r="J96" s="57"/>
      <c r="K96" s="57"/>
      <c r="L96" s="57"/>
    </row>
    <row r="97" spans="1:12" x14ac:dyDescent="0.2">
      <c r="A97" s="67" t="s">
        <v>430</v>
      </c>
      <c r="B97" s="68" t="s">
        <v>175</v>
      </c>
      <c r="C97" s="69" t="s">
        <v>358</v>
      </c>
      <c r="D97" s="78">
        <v>0</v>
      </c>
      <c r="F97" s="57"/>
      <c r="G97" s="57"/>
      <c r="H97" s="57"/>
      <c r="I97" s="57"/>
      <c r="J97" s="57"/>
      <c r="K97" s="57"/>
      <c r="L97" s="57"/>
    </row>
    <row r="98" spans="1:12" x14ac:dyDescent="0.2">
      <c r="A98" s="67" t="s">
        <v>431</v>
      </c>
      <c r="B98" s="68" t="s">
        <v>176</v>
      </c>
      <c r="C98" s="69" t="s">
        <v>358</v>
      </c>
      <c r="D98" s="78">
        <f>D96-D97</f>
        <v>0</v>
      </c>
      <c r="F98" s="57"/>
      <c r="G98" s="57"/>
      <c r="H98" s="57"/>
      <c r="I98" s="57"/>
      <c r="J98" s="57"/>
      <c r="K98" s="57"/>
      <c r="L98" s="57"/>
    </row>
    <row r="99" spans="1:12" ht="25.5" x14ac:dyDescent="0.2">
      <c r="A99" s="67" t="s">
        <v>432</v>
      </c>
      <c r="B99" s="68" t="s">
        <v>177</v>
      </c>
      <c r="C99" s="69" t="s">
        <v>358</v>
      </c>
      <c r="D99" s="78">
        <f>D96</f>
        <v>0</v>
      </c>
      <c r="F99" s="57"/>
      <c r="G99" s="57"/>
      <c r="H99" s="57"/>
      <c r="I99" s="57"/>
      <c r="J99" s="57"/>
      <c r="K99" s="57"/>
      <c r="L99" s="57"/>
    </row>
    <row r="100" spans="1:12" ht="25.5" x14ac:dyDescent="0.2">
      <c r="A100" s="67" t="s">
        <v>433</v>
      </c>
      <c r="B100" s="68" t="s">
        <v>178</v>
      </c>
      <c r="C100" s="69" t="s">
        <v>358</v>
      </c>
      <c r="D100" s="78">
        <f>D97</f>
        <v>0</v>
      </c>
      <c r="F100" s="57"/>
      <c r="G100" s="57"/>
      <c r="H100" s="57"/>
      <c r="I100" s="57"/>
      <c r="J100" s="57"/>
      <c r="K100" s="57"/>
      <c r="L100" s="57"/>
    </row>
    <row r="101" spans="1:12" ht="25.5" x14ac:dyDescent="0.2">
      <c r="A101" s="67" t="s">
        <v>434</v>
      </c>
      <c r="B101" s="68" t="s">
        <v>179</v>
      </c>
      <c r="C101" s="69" t="s">
        <v>358</v>
      </c>
      <c r="D101" s="78">
        <f>D98</f>
        <v>0</v>
      </c>
      <c r="F101" s="57"/>
      <c r="G101" s="57"/>
      <c r="H101" s="57"/>
      <c r="I101" s="57"/>
      <c r="J101" s="57"/>
      <c r="K101" s="57"/>
      <c r="L101" s="57"/>
    </row>
    <row r="102" spans="1:12" x14ac:dyDescent="0.2">
      <c r="A102" s="67" t="s">
        <v>435</v>
      </c>
      <c r="B102" s="72" t="s">
        <v>436</v>
      </c>
      <c r="C102" s="69" t="s">
        <v>327</v>
      </c>
      <c r="D102" s="79"/>
      <c r="F102" s="57"/>
      <c r="G102" s="57"/>
      <c r="H102" s="57"/>
      <c r="I102" s="57"/>
      <c r="J102" s="57"/>
      <c r="K102" s="57"/>
      <c r="L102" s="57"/>
    </row>
    <row r="103" spans="1:12" x14ac:dyDescent="0.2">
      <c r="A103" s="67" t="s">
        <v>437</v>
      </c>
      <c r="B103" s="68" t="s">
        <v>407</v>
      </c>
      <c r="C103" s="69" t="s">
        <v>327</v>
      </c>
      <c r="D103" s="79" t="s">
        <v>225</v>
      </c>
      <c r="F103" s="57"/>
      <c r="G103" s="57"/>
      <c r="H103" s="57"/>
      <c r="I103" s="57"/>
      <c r="J103" s="57"/>
      <c r="K103" s="57"/>
      <c r="L103" s="57"/>
    </row>
    <row r="104" spans="1:12" x14ac:dyDescent="0.2">
      <c r="A104" s="67" t="s">
        <v>438</v>
      </c>
      <c r="B104" s="68" t="s">
        <v>40</v>
      </c>
      <c r="C104" s="69" t="s">
        <v>27</v>
      </c>
      <c r="D104" s="80">
        <f>D105/((28.84*6+30.73*6)/12)</f>
        <v>0</v>
      </c>
    </row>
    <row r="105" spans="1:12" x14ac:dyDescent="0.2">
      <c r="A105" s="67" t="s">
        <v>439</v>
      </c>
      <c r="B105" s="68" t="s">
        <v>93</v>
      </c>
      <c r="C105" s="69" t="s">
        <v>358</v>
      </c>
      <c r="D105" s="78">
        <v>0</v>
      </c>
    </row>
    <row r="106" spans="1:12" x14ac:dyDescent="0.2">
      <c r="A106" s="67" t="s">
        <v>440</v>
      </c>
      <c r="B106" s="68" t="s">
        <v>175</v>
      </c>
      <c r="C106" s="69" t="s">
        <v>358</v>
      </c>
      <c r="D106" s="78">
        <v>0</v>
      </c>
    </row>
    <row r="107" spans="1:12" x14ac:dyDescent="0.2">
      <c r="A107" s="67" t="s">
        <v>441</v>
      </c>
      <c r="B107" s="68" t="s">
        <v>176</v>
      </c>
      <c r="C107" s="69" t="s">
        <v>358</v>
      </c>
      <c r="D107" s="78">
        <f>D105-D106</f>
        <v>0</v>
      </c>
    </row>
    <row r="108" spans="1:12" ht="25.5" x14ac:dyDescent="0.2">
      <c r="A108" s="42" t="s">
        <v>442</v>
      </c>
      <c r="B108" s="43" t="s">
        <v>177</v>
      </c>
      <c r="C108" s="44" t="s">
        <v>358</v>
      </c>
      <c r="D108" s="63">
        <f>D105</f>
        <v>0</v>
      </c>
    </row>
    <row r="109" spans="1:12" ht="25.5" x14ac:dyDescent="0.2">
      <c r="A109" s="42" t="s">
        <v>443</v>
      </c>
      <c r="B109" s="43" t="s">
        <v>178</v>
      </c>
      <c r="C109" s="44" t="s">
        <v>358</v>
      </c>
      <c r="D109" s="63">
        <f>D106</f>
        <v>0</v>
      </c>
    </row>
    <row r="110" spans="1:12" ht="25.5" x14ac:dyDescent="0.2">
      <c r="A110" s="42" t="s">
        <v>444</v>
      </c>
      <c r="B110" s="43" t="s">
        <v>179</v>
      </c>
      <c r="C110" s="44" t="s">
        <v>358</v>
      </c>
      <c r="D110" s="63">
        <f>D107</f>
        <v>0</v>
      </c>
    </row>
    <row r="111" spans="1:12" ht="13.5" customHeight="1" x14ac:dyDescent="0.2">
      <c r="A111" s="42" t="s">
        <v>445</v>
      </c>
      <c r="B111" s="45" t="s">
        <v>446</v>
      </c>
      <c r="C111" s="44" t="s">
        <v>327</v>
      </c>
      <c r="D111" s="56"/>
    </row>
    <row r="112" spans="1:12" x14ac:dyDescent="0.2">
      <c r="A112" s="42" t="s">
        <v>447</v>
      </c>
      <c r="B112" s="43" t="s">
        <v>407</v>
      </c>
      <c r="C112" s="44" t="s">
        <v>327</v>
      </c>
      <c r="D112" s="64" t="s">
        <v>408</v>
      </c>
    </row>
    <row r="113" spans="1:4" x14ac:dyDescent="0.2">
      <c r="A113" s="42" t="s">
        <v>448</v>
      </c>
      <c r="B113" s="43" t="s">
        <v>40</v>
      </c>
      <c r="C113" s="44" t="s">
        <v>27</v>
      </c>
      <c r="D113" s="65">
        <f>D114/((5.38*6+5.56*6)/12)</f>
        <v>0</v>
      </c>
    </row>
    <row r="114" spans="1:4" x14ac:dyDescent="0.2">
      <c r="A114" s="42" t="s">
        <v>449</v>
      </c>
      <c r="B114" s="43" t="s">
        <v>93</v>
      </c>
      <c r="C114" s="44" t="s">
        <v>358</v>
      </c>
      <c r="D114" s="48">
        <v>0</v>
      </c>
    </row>
    <row r="115" spans="1:4" x14ac:dyDescent="0.2">
      <c r="A115" s="42" t="s">
        <v>450</v>
      </c>
      <c r="B115" s="43" t="s">
        <v>175</v>
      </c>
      <c r="C115" s="44" t="s">
        <v>358</v>
      </c>
      <c r="D115" s="48">
        <v>0</v>
      </c>
    </row>
    <row r="116" spans="1:4" x14ac:dyDescent="0.2">
      <c r="A116" s="42" t="s">
        <v>451</v>
      </c>
      <c r="B116" s="43" t="s">
        <v>176</v>
      </c>
      <c r="C116" s="44" t="s">
        <v>358</v>
      </c>
      <c r="D116" s="48">
        <f>D114-D115</f>
        <v>0</v>
      </c>
    </row>
    <row r="117" spans="1:4" ht="25.5" x14ac:dyDescent="0.2">
      <c r="A117" s="42" t="s">
        <v>452</v>
      </c>
      <c r="B117" s="43" t="s">
        <v>177</v>
      </c>
      <c r="C117" s="44" t="s">
        <v>358</v>
      </c>
      <c r="D117" s="48">
        <f>D114</f>
        <v>0</v>
      </c>
    </row>
    <row r="118" spans="1:4" ht="25.5" x14ac:dyDescent="0.2">
      <c r="A118" s="42" t="s">
        <v>453</v>
      </c>
      <c r="B118" s="43" t="s">
        <v>178</v>
      </c>
      <c r="C118" s="44" t="s">
        <v>358</v>
      </c>
      <c r="D118" s="48">
        <f>D115</f>
        <v>0</v>
      </c>
    </row>
    <row r="119" spans="1:4" ht="25.5" x14ac:dyDescent="0.2">
      <c r="A119" s="42" t="s">
        <v>454</v>
      </c>
      <c r="B119" s="43" t="s">
        <v>179</v>
      </c>
      <c r="C119" s="44" t="s">
        <v>358</v>
      </c>
      <c r="D119" s="48">
        <f>D116</f>
        <v>0</v>
      </c>
    </row>
    <row r="120" spans="1:4" x14ac:dyDescent="0.2">
      <c r="A120" s="89" t="s">
        <v>181</v>
      </c>
      <c r="B120" s="89"/>
      <c r="C120" s="89"/>
      <c r="D120" s="89"/>
    </row>
    <row r="121" spans="1:4" x14ac:dyDescent="0.2">
      <c r="A121" s="42" t="s">
        <v>396</v>
      </c>
      <c r="B121" s="43" t="s">
        <v>170</v>
      </c>
      <c r="C121" s="44" t="s">
        <v>348</v>
      </c>
      <c r="D121" s="50"/>
    </row>
    <row r="122" spans="1:4" x14ac:dyDescent="0.2">
      <c r="A122" s="42" t="s">
        <v>397</v>
      </c>
      <c r="B122" s="43" t="s">
        <v>171</v>
      </c>
      <c r="C122" s="44" t="s">
        <v>348</v>
      </c>
      <c r="D122" s="50"/>
    </row>
    <row r="123" spans="1:4" ht="25.5" x14ac:dyDescent="0.2">
      <c r="A123" s="42" t="s">
        <v>398</v>
      </c>
      <c r="B123" s="43" t="s">
        <v>172</v>
      </c>
      <c r="C123" s="44" t="s">
        <v>348</v>
      </c>
      <c r="D123" s="50"/>
    </row>
    <row r="124" spans="1:4" x14ac:dyDescent="0.2">
      <c r="A124" s="42" t="s">
        <v>399</v>
      </c>
      <c r="B124" s="43" t="s">
        <v>173</v>
      </c>
      <c r="C124" s="44" t="s">
        <v>358</v>
      </c>
      <c r="D124" s="50"/>
    </row>
    <row r="125" spans="1:4" x14ac:dyDescent="0.2">
      <c r="A125" s="90" t="s">
        <v>182</v>
      </c>
      <c r="B125" s="90"/>
      <c r="C125" s="90"/>
      <c r="D125" s="90"/>
    </row>
    <row r="126" spans="1:4" x14ac:dyDescent="0.2">
      <c r="A126" s="18" t="s">
        <v>400</v>
      </c>
      <c r="B126" s="26" t="s">
        <v>183</v>
      </c>
      <c r="C126" s="20" t="s">
        <v>348</v>
      </c>
      <c r="D126" s="50"/>
    </row>
    <row r="127" spans="1:4" x14ac:dyDescent="0.2">
      <c r="A127" s="18" t="s">
        <v>25</v>
      </c>
      <c r="B127" s="26" t="s">
        <v>184</v>
      </c>
      <c r="C127" s="20" t="s">
        <v>348</v>
      </c>
      <c r="D127" s="50"/>
    </row>
    <row r="128" spans="1:4" ht="25.5" x14ac:dyDescent="0.2">
      <c r="A128" s="18" t="s">
        <v>401</v>
      </c>
      <c r="B128" s="26" t="s">
        <v>185</v>
      </c>
      <c r="C128" s="20" t="s">
        <v>358</v>
      </c>
      <c r="D128" s="50"/>
    </row>
  </sheetData>
  <mergeCells count="14">
    <mergeCell ref="A120:D120"/>
    <mergeCell ref="A125:D125"/>
    <mergeCell ref="A8:D8"/>
    <mergeCell ref="A26:D26"/>
    <mergeCell ref="A70:D70"/>
    <mergeCell ref="A75:D75"/>
    <mergeCell ref="A82:D82"/>
    <mergeCell ref="B55:D55"/>
    <mergeCell ref="B31:D31"/>
    <mergeCell ref="B37:D37"/>
    <mergeCell ref="B40:D40"/>
    <mergeCell ref="B47:D47"/>
    <mergeCell ref="B49:D49"/>
    <mergeCell ref="B52:D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5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M37" sqref="M37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2022-03-15T08:03:30Z</dcterms:modified>
</cp:coreProperties>
</file>