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6645" windowHeight="9990" tabRatio="693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5" i="13" l="1"/>
  <c r="D73" i="13"/>
  <c r="D66" i="13"/>
  <c r="D65" i="13"/>
  <c r="D61" i="13"/>
  <c r="D28" i="13"/>
  <c r="D67" i="13" l="1"/>
  <c r="D55" i="13" l="1"/>
  <c r="D36" i="13"/>
  <c r="D33" i="13" l="1"/>
  <c r="D32" i="13" l="1"/>
  <c r="D57" i="13" l="1"/>
  <c r="D72" i="13"/>
  <c r="D70" i="13" s="1"/>
  <c r="D54" i="13" l="1"/>
  <c r="D51" i="13"/>
  <c r="D48" i="13" s="1"/>
  <c r="D39" i="13"/>
  <c r="D16" i="13" l="1"/>
  <c r="D117" i="13" l="1"/>
  <c r="D108" i="13"/>
  <c r="D99" i="13"/>
  <c r="D52" i="13" l="1"/>
  <c r="D29" i="13" l="1"/>
  <c r="D30" i="13" l="1"/>
  <c r="D45" i="13"/>
  <c r="D80" i="13"/>
  <c r="D9" i="13"/>
  <c r="D89" i="13"/>
  <c r="D111" i="13"/>
  <c r="D114" i="13" s="1"/>
  <c r="D122" i="13"/>
  <c r="D121" i="13"/>
  <c r="D120" i="13"/>
  <c r="D123" i="13" s="1"/>
  <c r="D113" i="13"/>
  <c r="D112" i="13"/>
  <c r="D104" i="13"/>
  <c r="D103" i="13"/>
  <c r="D102" i="13"/>
  <c r="D105" i="13" s="1"/>
  <c r="D94" i="13"/>
  <c r="D93" i="13"/>
  <c r="D92" i="13"/>
  <c r="D12" i="13"/>
  <c r="D25" i="13" l="1"/>
  <c r="D23" i="13" s="1"/>
  <c r="D83" i="13"/>
  <c r="D95" i="13"/>
</calcChain>
</file>

<file path=xl/sharedStrings.xml><?xml version="1.0" encoding="utf-8"?>
<sst xmlns="http://schemas.openxmlformats.org/spreadsheetml/2006/main" count="1107" uniqueCount="562">
  <si>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</si>
  <si>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</si>
  <si>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</si>
  <si>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</si>
  <si>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</si>
  <si>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</si>
  <si>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</si>
  <si>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</si>
  <si>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</si>
  <si>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</si>
  <si>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</si>
  <si>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</si>
  <si>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</si>
  <si>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</si>
  <si>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</si>
  <si>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</si>
  <si>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</si>
  <si>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</si>
  <si>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</si>
  <si>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</si>
  <si>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</si>
  <si>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</si>
  <si>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</si>
  <si>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</si>
  <si>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</si>
  <si>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</si>
  <si>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</si>
  <si>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</si>
  <si>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</si>
  <si>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</si>
  <si>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</si>
  <si>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</si>
  <si>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</si>
  <si>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</si>
  <si>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</si>
  <si>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</si>
  <si>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</si>
  <si>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</si>
  <si>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</si>
  <si>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</si>
  <si>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</si>
  <si>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</si>
  <si>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</si>
  <si>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</si>
  <si>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</si>
  <si>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</si>
  <si>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</si>
  <si>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</si>
  <si>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</si>
  <si>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</si>
  <si>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</si>
  <si>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</si>
  <si>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</si>
  <si>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</si>
  <si>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</si>
  <si>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</si>
  <si>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</si>
  <si>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</si>
  <si>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</si>
  <si>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</si>
  <si>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</si>
  <si>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</si>
  <si>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</si>
  <si>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</si>
  <si>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</si>
  <si>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</si>
  <si>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</si>
  <si>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</si>
  <si>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</si>
  <si>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</si>
  <si>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</si>
  <si>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</si>
  <si>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</si>
  <si>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</si>
  <si>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</si>
  <si>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</si>
  <si>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</si>
  <si>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</si>
  <si>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</si>
  <si>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</si>
  <si>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</si>
  <si>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</si>
  <si>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</si>
  <si>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</si>
  <si>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</si>
  <si>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</si>
  <si>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</si>
  <si>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</si>
  <si>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</si>
  <si>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</si>
  <si>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</si>
  <si>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</si>
  <si>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</si>
  <si>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</si>
  <si>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</si>
  <si>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</si>
  <si>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</si>
  <si>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</si>
  <si>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</si>
  <si>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</si>
  <si>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</si>
  <si>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</si>
  <si>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</si>
  <si>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</si>
  <si>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</si>
  <si>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</si>
  <si>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</si>
  <si>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</si>
  <si>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</si>
  <si>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</si>
  <si>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</si>
  <si>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</si>
  <si>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</si>
  <si>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</si>
  <si>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</si>
  <si>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</si>
  <si>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</si>
  <si>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</si>
  <si>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</si>
  <si>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</si>
  <si>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</si>
  <si>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</si>
  <si>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</si>
  <si>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</si>
  <si>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</si>
  <si>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</si>
  <si>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</si>
  <si>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</si>
  <si>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</si>
  <si>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</si>
  <si>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</si>
  <si>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</si>
  <si>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</si>
  <si>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</si>
  <si>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</si>
  <si>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</si>
  <si>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</si>
  <si>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</si>
  <si>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</si>
  <si>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</si>
  <si>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</si>
  <si>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</si>
  <si>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</si>
  <si>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</si>
  <si>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</si>
  <si>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</si>
  <si>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</si>
  <si>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</si>
  <si>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</si>
  <si>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</si>
  <si>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</si>
  <si>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</si>
  <si>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</si>
  <si>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</si>
  <si>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</si>
  <si>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</si>
  <si>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</si>
  <si>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</si>
  <si>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</si>
  <si>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</si>
  <si>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</si>
  <si>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</si>
  <si>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</si>
  <si>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</si>
  <si>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</si>
  <si>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</si>
  <si>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</si>
  <si>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</si>
  <si>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</si>
  <si>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</si>
  <si>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</si>
  <si>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</si>
  <si>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</si>
  <si>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</si>
  <si>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</si>
  <si>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</si>
  <si>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</si>
  <si>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</si>
  <si>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</si>
  <si>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</si>
  <si>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</si>
  <si>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</si>
  <si>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</si>
  <si>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</si>
  <si>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</si>
  <si>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</si>
  <si>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</si>
  <si>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</si>
  <si>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</si>
  <si>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</si>
  <si>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</si>
  <si>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</si>
  <si>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</si>
  <si>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</si>
  <si>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</si>
  <si>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</si>
  <si>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</si>
  <si>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</si>
  <si>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</si>
  <si>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</si>
  <si>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</si>
  <si>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</si>
  <si>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</si>
  <si>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</si>
  <si>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</si>
  <si>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</si>
  <si>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</si>
  <si>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</si>
  <si>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</si>
  <si>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</si>
  <si>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</si>
  <si>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</si>
  <si>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</si>
  <si>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</si>
  <si>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</si>
  <si>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</si>
  <si>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</si>
  <si>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</si>
  <si>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</si>
  <si>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</si>
  <si>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</si>
  <si>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</si>
  <si>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</si>
  <si>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</si>
  <si>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</si>
  <si>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</si>
  <si>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</si>
  <si>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</si>
  <si>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</si>
  <si>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</si>
  <si>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</si>
  <si>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</si>
  <si>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</si>
  <si>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</si>
  <si>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</si>
  <si>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</si>
  <si>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</si>
  <si>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</si>
  <si>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</si>
  <si>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</si>
  <si>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</si>
  <si>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</si>
  <si>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</si>
  <si>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</si>
  <si>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</si>
  <si>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</si>
  <si>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</si>
  <si>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</si>
  <si>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</si>
  <si>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</si>
  <si>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</si>
  <si>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</si>
  <si>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</si>
  <si>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</si>
  <si>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</si>
  <si>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</si>
  <si>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</si>
  <si>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</si>
  <si>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</si>
  <si>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</si>
  <si>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</si>
  <si>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</si>
  <si>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</si>
  <si>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</si>
  <si>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</si>
  <si>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</si>
  <si>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</si>
  <si>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</si>
  <si>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</si>
  <si>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</si>
  <si>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</si>
  <si>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</si>
  <si>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</si>
  <si>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</si>
  <si>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</si>
  <si>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</si>
  <si>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</si>
  <si>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</si>
  <si>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</si>
  <si>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</si>
  <si>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</si>
  <si>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</si>
  <si>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</si>
  <si>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</si>
  <si>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</si>
  <si>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</si>
  <si>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</si>
  <si>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</si>
  <si>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</si>
  <si>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</si>
  <si>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</si>
  <si>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</si>
  <si>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</si>
  <si>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</si>
  <si>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</si>
  <si>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</si>
  <si>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</si>
  <si>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</si>
  <si>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</si>
  <si>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</si>
  <si>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</si>
  <si>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</si>
  <si>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</si>
  <si>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</si>
  <si>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</si>
  <si>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</si>
  <si>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</si>
  <si>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</si>
  <si>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</si>
  <si>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</si>
  <si>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</si>
  <si>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</si>
  <si>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</si>
  <si>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</si>
  <si>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</si>
  <si>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</si>
  <si>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</si>
  <si>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</si>
  <si>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</si>
  <si>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</si>
  <si>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</si>
  <si>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</si>
  <si>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</si>
  <si>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</si>
  <si>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</si>
  <si>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</si>
  <si>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</si>
  <si>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</si>
  <si>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</si>
  <si>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</si>
  <si>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</si>
  <si>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</si>
  <si>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</si>
  <si>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</si>
  <si>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</si>
  <si>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</si>
  <si>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</si>
  <si>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</si>
  <si>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</si>
  <si>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</si>
  <si>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</si>
  <si>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</si>
  <si>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</si>
  <si>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</si>
  <si>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</si>
  <si>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</si>
  <si>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</si>
  <si>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</si>
  <si>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</si>
  <si>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</si>
  <si>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</si>
  <si>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</si>
  <si>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</si>
  <si>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</si>
  <si>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</si>
  <si>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</si>
  <si>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</si>
  <si>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</si>
  <si>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</si>
  <si>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</si>
  <si>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</si>
  <si>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</si>
  <si>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</si>
  <si>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</si>
  <si>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</si>
  <si>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</si>
  <si>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</si>
  <si>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</si>
  <si>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</si>
  <si>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</si>
  <si>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</si>
  <si>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</si>
  <si>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</si>
  <si>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</si>
  <si>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</si>
  <si>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</si>
  <si>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</si>
  <si>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</si>
  <si>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</si>
  <si>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</si>
  <si>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</si>
  <si>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</si>
  <si>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</si>
  <si>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</si>
  <si>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</si>
  <si>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</si>
  <si>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</si>
  <si>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</si>
  <si>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</si>
  <si>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</si>
  <si>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</si>
  <si>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</si>
  <si>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</si>
  <si>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</si>
  <si>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</si>
  <si>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</si>
  <si>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</si>
  <si>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</si>
  <si>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</si>
  <si>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</si>
  <si>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</si>
  <si>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</si>
  <si>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</si>
  <si>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</si>
  <si>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</si>
  <si>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</si>
  <si>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</si>
  <si>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</si>
  <si>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</si>
  <si>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</si>
  <si>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</si>
  <si>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</si>
  <si>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</si>
  <si>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</si>
  <si>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</si>
  <si>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</si>
  <si>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</si>
  <si>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</si>
  <si>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</si>
  <si>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</si>
  <si>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</si>
  <si>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</si>
  <si>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</si>
  <si>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</si>
  <si>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</si>
  <si>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</si>
  <si>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</si>
  <si>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</si>
  <si>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</si>
  <si>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</si>
  <si>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</si>
  <si>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</si>
  <si>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</si>
  <si>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</si>
  <si>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</si>
  <si>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</si>
  <si>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</si>
  <si>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</si>
  <si>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</si>
  <si>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</si>
  <si>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</si>
  <si>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</si>
  <si>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</si>
  <si>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</si>
  <si>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</si>
  <si>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</si>
  <si>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</si>
  <si>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</si>
  <si>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</si>
  <si>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</si>
  <si>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</si>
  <si>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</si>
  <si>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</si>
  <si>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</si>
  <si>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</si>
  <si>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</si>
  <si>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</si>
  <si>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</si>
  <si>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</si>
  <si>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</si>
  <si>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</si>
  <si>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</si>
  <si>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</si>
  <si>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</si>
  <si>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</si>
  <si>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</si>
  <si>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</si>
  <si>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</si>
  <si>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</si>
  <si>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</si>
  <si>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</si>
  <si>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</si>
  <si>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</si>
  <si>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</si>
  <si>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</si>
  <si>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</si>
  <si>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</si>
  <si>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</si>
  <si>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</si>
  <si>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</si>
  <si>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</si>
  <si>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</si>
  <si>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</si>
  <si>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</si>
  <si>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</si>
  <si>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</si>
  <si>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</si>
  <si>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</si>
  <si>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</si>
  <si>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</si>
  <si>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</si>
  <si>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</si>
  <si>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Ремонт кровли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</si>
  <si>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</si>
  <si>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</si>
  <si>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</si>
  <si>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</si>
  <si>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</si>
  <si>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</si>
  <si>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</si>
  <si>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</si>
  <si>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</si>
  <si>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</si>
  <si>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</si>
  <si>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</si>
  <si>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</si>
  <si>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</si>
  <si>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</si>
  <si>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</si>
  <si>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</si>
  <si>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</si>
  <si>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</si>
  <si>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</si>
  <si>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</si>
  <si>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</si>
  <si>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</si>
  <si>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</si>
  <si>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</si>
  <si>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</si>
  <si>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</si>
  <si>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д.18 А</t>
  </si>
  <si>
    <t>Очистка канализационной сети</t>
  </si>
  <si>
    <t>21.12</t>
  </si>
  <si>
    <t>Работы по содержанию и ремонту мусоропроводов</t>
  </si>
  <si>
    <t>Ремонт герметизации швов наружных стеновых панелей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</si>
  <si>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</si>
  <si>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</si>
  <si>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Осмотр инженерных систем в подвальных помещениях</t>
  </si>
  <si>
    <t>Промывка и гидравлическое испытание трубопроводов систем отопления</t>
  </si>
  <si>
    <t>Навеска замка</t>
  </si>
  <si>
    <t>Ревизия ВРУ</t>
  </si>
  <si>
    <t xml:space="preserve">Ремонт подъезда № </t>
  </si>
  <si>
    <t>Установка указателя на стене дома(аншлаг)</t>
  </si>
  <si>
    <t>5,56 м2</t>
  </si>
  <si>
    <t>Смена плафона</t>
  </si>
  <si>
    <t>Ремонт и окраска цоколя</t>
  </si>
  <si>
    <t>Окраска бордюров</t>
  </si>
  <si>
    <t>Ремонт групповых щитков на л/клетке</t>
  </si>
  <si>
    <t>Отчет об исполнении управляющей организацией договора управления за 2021г.</t>
  </si>
  <si>
    <t>01.01.2021г.</t>
  </si>
  <si>
    <t>31.12.2021г.</t>
  </si>
  <si>
    <t>Россыпь противогололедных материалов на тротуарах вручную</t>
  </si>
  <si>
    <t>4шт</t>
  </si>
  <si>
    <t>Ликвидация воздушных пробок в системе отопления, в  стояке (перепуск стояков)</t>
  </si>
  <si>
    <t>17 шт</t>
  </si>
  <si>
    <t>14м</t>
  </si>
  <si>
    <t>5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</si>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</sst>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49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2" fontId="49" fillId="0" borderId="15" xfId="0" applyNumberFormat="1" applyFont="1" applyBorder="1" applyAlignment="1">
      <alignment horizontal="center" vertical="top" wrapText="1"/>
    </xf>
    <xf numFmtId="165" fontId="49" fillId="0" borderId="15" xfId="11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2" fontId="49" fillId="0" borderId="15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6" fillId="0" borderId="15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15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wrapText="1"/>
    </xf>
    <xf numFmtId="0" fontId="53" fillId="0" borderId="15" xfId="0" applyFont="1" applyFill="1" applyBorder="1" applyAlignment="1">
      <alignment vertical="center" wrapText="1"/>
    </xf>
    <xf numFmtId="0" fontId="49" fillId="0" borderId="19" xfId="0" applyFont="1" applyFill="1" applyBorder="1" applyAlignment="1">
      <alignment horizontal="right" wrapText="1"/>
    </xf>
    <xf numFmtId="0" fontId="49" fillId="0" borderId="18" xfId="0" applyFont="1" applyFill="1" applyBorder="1" applyAlignment="1">
      <alignment horizontal="center" vertical="center" wrapText="1"/>
    </xf>
    <xf numFmtId="4" fontId="49" fillId="0" borderId="19" xfId="0" applyNumberFormat="1" applyFont="1" applyFill="1" applyBorder="1" applyAlignment="1">
      <alignment horizontal="right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526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76" t="s">
        <v>326</v>
      </c>
      <c r="C7" s="20" t="s">
        <v>327</v>
      </c>
      <c r="D7" s="20"/>
      <c r="E7" s="81" t="s">
        <v>308</v>
      </c>
      <c r="F7" s="82"/>
      <c r="G7" s="82"/>
      <c r="H7" s="82"/>
      <c r="I7" s="37"/>
    </row>
    <row r="8" spans="1:9" ht="12.75" customHeight="1" x14ac:dyDescent="0.2">
      <c r="A8" s="80" t="s">
        <v>328</v>
      </c>
      <c r="B8" s="80"/>
      <c r="C8" s="80"/>
      <c r="D8" s="80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547</v>
      </c>
      <c r="E9" s="17" t="s">
        <v>45</v>
      </c>
    </row>
    <row r="10" spans="1:9" x14ac:dyDescent="0.2">
      <c r="A10" s="18"/>
      <c r="B10" s="42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6" t="s">
        <v>548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549</v>
      </c>
      <c r="E12" s="81" t="s">
        <v>410</v>
      </c>
      <c r="F12" s="82"/>
      <c r="G12" s="82"/>
      <c r="H12" s="82"/>
      <c r="I12" s="82"/>
    </row>
    <row r="13" spans="1:9" ht="17.25" customHeight="1" x14ac:dyDescent="0.2">
      <c r="A13" s="18"/>
      <c r="B13" s="42" t="s">
        <v>411</v>
      </c>
      <c r="C13" s="20"/>
      <c r="D13" s="24" t="s">
        <v>550</v>
      </c>
      <c r="E13" s="81"/>
      <c r="F13" s="82"/>
      <c r="G13" s="82"/>
      <c r="H13" s="82"/>
      <c r="I13" s="82"/>
    </row>
    <row r="14" spans="1:9" ht="17.25" customHeight="1" x14ac:dyDescent="0.2">
      <c r="A14" s="18"/>
      <c r="B14" s="42" t="s">
        <v>412</v>
      </c>
      <c r="C14" s="20"/>
      <c r="D14" s="24" t="s">
        <v>551</v>
      </c>
      <c r="E14" s="81"/>
      <c r="F14" s="82"/>
      <c r="G14" s="82"/>
      <c r="H14" s="82"/>
      <c r="I14" s="82"/>
    </row>
    <row r="15" spans="1:9" ht="51" x14ac:dyDescent="0.2">
      <c r="A15" s="18" t="s">
        <v>18</v>
      </c>
      <c r="B15" s="22" t="s">
        <v>332</v>
      </c>
      <c r="C15" s="20" t="s">
        <v>327</v>
      </c>
      <c r="D15" s="57" t="s">
        <v>552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3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8" t="s">
        <v>553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8" t="s">
        <v>553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9" t="s">
        <v>554</v>
      </c>
      <c r="E19" s="83" t="s">
        <v>309</v>
      </c>
      <c r="F19" s="84"/>
      <c r="G19" s="84"/>
      <c r="H19" s="84"/>
      <c r="I19" s="84"/>
    </row>
    <row r="20" spans="1:14" x14ac:dyDescent="0.2">
      <c r="A20" s="18" t="s">
        <v>23</v>
      </c>
      <c r="B20" s="22" t="s">
        <v>336</v>
      </c>
      <c r="C20" s="20" t="s">
        <v>327</v>
      </c>
      <c r="D20" s="60" t="s">
        <v>555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556</v>
      </c>
    </row>
    <row r="23" spans="1:14" x14ac:dyDescent="0.2">
      <c r="A23" s="18"/>
      <c r="B23" s="42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4" t="s">
        <v>557</v>
      </c>
      <c r="E24" s="81" t="s">
        <v>310</v>
      </c>
      <c r="F24" s="82"/>
      <c r="G24" s="82"/>
      <c r="H24" s="82"/>
      <c r="I24" s="82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4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43" t="s">
        <v>341</v>
      </c>
      <c r="C26" s="20" t="s">
        <v>327</v>
      </c>
      <c r="D26" s="58" t="s">
        <v>558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3" t="s">
        <v>342</v>
      </c>
      <c r="C27" s="20" t="s">
        <v>327</v>
      </c>
      <c r="D27" s="24" t="s">
        <v>559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3" t="s">
        <v>343</v>
      </c>
      <c r="C28" s="20" t="s">
        <v>327</v>
      </c>
      <c r="D28" s="31" t="s">
        <v>468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4"/>
      <c r="K30" s="21" t="s">
        <v>4</v>
      </c>
      <c r="L30" s="77" t="s">
        <v>12</v>
      </c>
      <c r="M30" s="78"/>
      <c r="N30" s="79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81" t="s">
        <v>212</v>
      </c>
      <c r="F31" s="82"/>
      <c r="G31" s="82"/>
      <c r="H31" s="82"/>
      <c r="I31" s="82"/>
      <c r="K31" s="21" t="s">
        <v>5</v>
      </c>
      <c r="L31" s="77" t="s">
        <v>12</v>
      </c>
      <c r="M31" s="78"/>
      <c r="N31" s="79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2" t="s">
        <v>42</v>
      </c>
      <c r="C34" s="20" t="s">
        <v>351</v>
      </c>
      <c r="D34" s="31"/>
    </row>
    <row r="35" spans="1:5" x14ac:dyDescent="0.2">
      <c r="A35" s="18"/>
      <c r="B35" s="42" t="s">
        <v>43</v>
      </c>
      <c r="C35" s="20" t="s">
        <v>351</v>
      </c>
      <c r="D35" s="31"/>
    </row>
    <row r="36" spans="1:5" x14ac:dyDescent="0.2">
      <c r="A36" s="18"/>
      <c r="B36" s="42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9" t="s">
        <v>327</v>
      </c>
      <c r="D37" s="39"/>
    </row>
    <row r="38" spans="1:5" ht="30" customHeight="1" x14ac:dyDescent="0.2">
      <c r="A38" s="80" t="s">
        <v>213</v>
      </c>
      <c r="B38" s="80"/>
      <c r="C38" s="80"/>
      <c r="D38" s="80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560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561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469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9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9"/>
    </row>
    <row r="45" spans="1:5" x14ac:dyDescent="0.2">
      <c r="A45" s="38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4" topLeftCell="D104" activePane="bottomRight" state="frozen"/>
      <selection activeCell="E44" sqref="E44"/>
      <selection pane="topRight" activeCell="E44" sqref="E44"/>
      <selection pane="bottomLeft" activeCell="E44" sqref="E44"/>
      <selection pane="bottomRight" activeCell="E19" sqref="E19"/>
    </sheetView>
  </sheetViews>
  <sheetFormatPr defaultRowHeight="12.75" x14ac:dyDescent="0.2"/>
  <cols>
    <col min="1" max="1" width="7.28515625" customWidth="1"/>
    <col min="2" max="2" width="49.85546875" customWidth="1"/>
    <col min="3" max="3" width="12" customWidth="1"/>
    <col min="4" max="4" width="19.85546875" style="52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538</v>
      </c>
    </row>
    <row r="3" spans="1:5" x14ac:dyDescent="0.2">
      <c r="B3" s="49" t="s">
        <v>520</v>
      </c>
    </row>
    <row r="4" spans="1:5" ht="15.75" x14ac:dyDescent="0.25">
      <c r="A4" s="25" t="s">
        <v>322</v>
      </c>
      <c r="B4" s="33" t="s">
        <v>323</v>
      </c>
      <c r="C4" s="33" t="s">
        <v>324</v>
      </c>
      <c r="D4" s="50" t="s">
        <v>325</v>
      </c>
    </row>
    <row r="5" spans="1:5" x14ac:dyDescent="0.2">
      <c r="A5" s="18" t="s">
        <v>359</v>
      </c>
      <c r="B5" s="29" t="s">
        <v>326</v>
      </c>
      <c r="C5" s="20" t="s">
        <v>327</v>
      </c>
      <c r="D5" s="53"/>
    </row>
    <row r="6" spans="1:5" x14ac:dyDescent="0.2">
      <c r="A6" s="18" t="s">
        <v>16</v>
      </c>
      <c r="B6" s="29" t="s">
        <v>29</v>
      </c>
      <c r="C6" s="20" t="s">
        <v>327</v>
      </c>
      <c r="D6" s="53" t="s">
        <v>539</v>
      </c>
      <c r="E6" s="9"/>
    </row>
    <row r="7" spans="1:5" x14ac:dyDescent="0.2">
      <c r="A7" s="18" t="s">
        <v>360</v>
      </c>
      <c r="B7" s="29" t="s">
        <v>30</v>
      </c>
      <c r="C7" s="20" t="s">
        <v>327</v>
      </c>
      <c r="D7" s="53" t="s">
        <v>540</v>
      </c>
      <c r="E7" s="9"/>
    </row>
    <row r="8" spans="1:5" ht="30" customHeight="1" x14ac:dyDescent="0.2">
      <c r="A8" s="86" t="s">
        <v>165</v>
      </c>
      <c r="B8" s="86"/>
      <c r="C8" s="86"/>
      <c r="D8" s="86"/>
    </row>
    <row r="9" spans="1:5" ht="25.5" x14ac:dyDescent="0.2">
      <c r="A9" s="18" t="s">
        <v>17</v>
      </c>
      <c r="B9" s="32" t="s">
        <v>31</v>
      </c>
      <c r="C9" s="20" t="s">
        <v>358</v>
      </c>
      <c r="D9" s="69">
        <f>D11</f>
        <v>0</v>
      </c>
    </row>
    <row r="10" spans="1:5" x14ac:dyDescent="0.2">
      <c r="A10" s="18" t="s">
        <v>18</v>
      </c>
      <c r="B10" s="35" t="s">
        <v>32</v>
      </c>
      <c r="C10" s="20" t="s">
        <v>358</v>
      </c>
      <c r="D10" s="70"/>
      <c r="E10" s="9"/>
    </row>
    <row r="11" spans="1:5" x14ac:dyDescent="0.2">
      <c r="A11" s="30" t="s">
        <v>19</v>
      </c>
      <c r="B11" s="87" t="s">
        <v>33</v>
      </c>
      <c r="C11" s="31" t="s">
        <v>358</v>
      </c>
      <c r="D11" s="88">
        <v>0</v>
      </c>
      <c r="E11" s="9"/>
    </row>
    <row r="12" spans="1:5" ht="25.5" x14ac:dyDescent="0.2">
      <c r="A12" s="89" t="s">
        <v>20</v>
      </c>
      <c r="B12" s="90" t="s">
        <v>166</v>
      </c>
      <c r="C12" s="91" t="s">
        <v>358</v>
      </c>
      <c r="D12" s="92">
        <f>SUM(D13:D15)</f>
        <v>835528.79</v>
      </c>
    </row>
    <row r="13" spans="1:5" x14ac:dyDescent="0.2">
      <c r="A13" s="89" t="s">
        <v>21</v>
      </c>
      <c r="B13" s="93" t="s">
        <v>455</v>
      </c>
      <c r="C13" s="91" t="s">
        <v>358</v>
      </c>
      <c r="D13" s="88">
        <v>402812.83</v>
      </c>
      <c r="E13" s="75"/>
    </row>
    <row r="14" spans="1:5" x14ac:dyDescent="0.2">
      <c r="A14" s="89" t="s">
        <v>22</v>
      </c>
      <c r="B14" s="94" t="s">
        <v>456</v>
      </c>
      <c r="C14" s="91" t="s">
        <v>358</v>
      </c>
      <c r="D14" s="88">
        <v>223042.21</v>
      </c>
    </row>
    <row r="15" spans="1:5" x14ac:dyDescent="0.2">
      <c r="A15" s="89" t="s">
        <v>23</v>
      </c>
      <c r="B15" s="93" t="s">
        <v>457</v>
      </c>
      <c r="C15" s="91" t="s">
        <v>358</v>
      </c>
      <c r="D15" s="88">
        <v>209673.75</v>
      </c>
    </row>
    <row r="16" spans="1:5" x14ac:dyDescent="0.2">
      <c r="A16" s="89" t="s">
        <v>24</v>
      </c>
      <c r="B16" s="90" t="s">
        <v>34</v>
      </c>
      <c r="C16" s="91" t="s">
        <v>358</v>
      </c>
      <c r="D16" s="95">
        <f>D17+D19</f>
        <v>756038.95</v>
      </c>
    </row>
    <row r="17" spans="1:10" x14ac:dyDescent="0.2">
      <c r="A17" s="89" t="s">
        <v>364</v>
      </c>
      <c r="B17" s="93" t="s">
        <v>458</v>
      </c>
      <c r="C17" s="91" t="s">
        <v>358</v>
      </c>
      <c r="D17" s="96">
        <v>756038.95</v>
      </c>
    </row>
    <row r="18" spans="1:10" x14ac:dyDescent="0.2">
      <c r="A18" s="89" t="s">
        <v>365</v>
      </c>
      <c r="B18" s="93" t="s">
        <v>459</v>
      </c>
      <c r="C18" s="91" t="s">
        <v>358</v>
      </c>
      <c r="D18" s="97"/>
    </row>
    <row r="19" spans="1:10" x14ac:dyDescent="0.2">
      <c r="A19" s="89" t="s">
        <v>366</v>
      </c>
      <c r="B19" s="93" t="s">
        <v>460</v>
      </c>
      <c r="C19" s="91" t="s">
        <v>358</v>
      </c>
      <c r="D19" s="96"/>
    </row>
    <row r="20" spans="1:10" ht="25.5" x14ac:dyDescent="0.2">
      <c r="A20" s="89" t="s">
        <v>367</v>
      </c>
      <c r="B20" s="93" t="s">
        <v>461</v>
      </c>
      <c r="C20" s="91" t="s">
        <v>358</v>
      </c>
      <c r="D20" s="97"/>
    </row>
    <row r="21" spans="1:10" x14ac:dyDescent="0.2">
      <c r="A21" s="89" t="s">
        <v>368</v>
      </c>
      <c r="B21" s="93" t="s">
        <v>462</v>
      </c>
      <c r="C21" s="91" t="s">
        <v>358</v>
      </c>
      <c r="D21" s="97"/>
    </row>
    <row r="22" spans="1:10" x14ac:dyDescent="0.2">
      <c r="A22" s="89" t="s">
        <v>369</v>
      </c>
      <c r="B22" s="90" t="s">
        <v>35</v>
      </c>
      <c r="C22" s="91" t="s">
        <v>358</v>
      </c>
      <c r="D22" s="97"/>
      <c r="E22" s="9"/>
    </row>
    <row r="23" spans="1:10" ht="25.5" x14ac:dyDescent="0.2">
      <c r="A23" s="89" t="s">
        <v>370</v>
      </c>
      <c r="B23" s="90" t="s">
        <v>36</v>
      </c>
      <c r="C23" s="91" t="s">
        <v>358</v>
      </c>
      <c r="D23" s="92">
        <f>D25</f>
        <v>79489.840000000084</v>
      </c>
      <c r="F23" s="63"/>
      <c r="G23" s="63"/>
      <c r="H23" s="64"/>
      <c r="I23" s="63"/>
      <c r="J23" s="63"/>
    </row>
    <row r="24" spans="1:10" x14ac:dyDescent="0.2">
      <c r="A24" s="89" t="s">
        <v>371</v>
      </c>
      <c r="B24" s="93" t="s">
        <v>463</v>
      </c>
      <c r="C24" s="91" t="s">
        <v>358</v>
      </c>
      <c r="D24" s="97"/>
      <c r="F24" s="65"/>
      <c r="G24" s="66"/>
      <c r="H24" s="64"/>
      <c r="I24" s="67"/>
      <c r="J24" s="66"/>
    </row>
    <row r="25" spans="1:10" x14ac:dyDescent="0.2">
      <c r="A25" s="89" t="s">
        <v>372</v>
      </c>
      <c r="B25" s="93" t="s">
        <v>464</v>
      </c>
      <c r="C25" s="91" t="s">
        <v>358</v>
      </c>
      <c r="D25" s="88">
        <f>D9+D12-D17</f>
        <v>79489.840000000084</v>
      </c>
      <c r="F25" s="65"/>
      <c r="G25" s="66"/>
      <c r="H25" s="64"/>
      <c r="I25" s="65"/>
      <c r="J25" s="66"/>
    </row>
    <row r="26" spans="1:10" ht="26.25" customHeight="1" x14ac:dyDescent="0.2">
      <c r="A26" s="98" t="s">
        <v>167</v>
      </c>
      <c r="B26" s="98"/>
      <c r="C26" s="98"/>
      <c r="D26" s="98"/>
      <c r="F26" s="65"/>
      <c r="G26" s="66"/>
      <c r="H26" s="64"/>
      <c r="I26" s="65"/>
      <c r="J26" s="66"/>
    </row>
    <row r="27" spans="1:10" x14ac:dyDescent="0.2">
      <c r="A27" s="89" t="s">
        <v>373</v>
      </c>
      <c r="B27" s="90" t="s">
        <v>168</v>
      </c>
      <c r="C27" s="91" t="s">
        <v>327</v>
      </c>
      <c r="D27" s="99"/>
      <c r="F27" s="65"/>
      <c r="G27" s="66"/>
      <c r="H27" s="64"/>
      <c r="I27" s="65"/>
      <c r="J27" s="66"/>
    </row>
    <row r="28" spans="1:10" ht="38.25" x14ac:dyDescent="0.2">
      <c r="A28" s="100" t="s">
        <v>470</v>
      </c>
      <c r="B28" s="101" t="s">
        <v>471</v>
      </c>
      <c r="C28" s="102" t="s">
        <v>358</v>
      </c>
      <c r="D28" s="103">
        <f>(1115.66*12)+81969.77</f>
        <v>95357.69</v>
      </c>
      <c r="F28" s="65"/>
      <c r="G28" s="66"/>
      <c r="H28" s="64"/>
      <c r="I28" s="65"/>
      <c r="J28" s="66"/>
    </row>
    <row r="29" spans="1:10" ht="38.25" x14ac:dyDescent="0.2">
      <c r="A29" s="104" t="s">
        <v>472</v>
      </c>
      <c r="B29" s="90" t="s">
        <v>473</v>
      </c>
      <c r="C29" s="105" t="s">
        <v>358</v>
      </c>
      <c r="D29" s="106">
        <f>H29</f>
        <v>0</v>
      </c>
      <c r="F29" s="65"/>
      <c r="G29" s="66"/>
      <c r="H29" s="64"/>
      <c r="I29" s="65"/>
      <c r="J29" s="66"/>
    </row>
    <row r="30" spans="1:10" ht="38.25" x14ac:dyDescent="0.2">
      <c r="A30" s="104" t="s">
        <v>474</v>
      </c>
      <c r="B30" s="107" t="s">
        <v>475</v>
      </c>
      <c r="C30" s="108" t="s">
        <v>358</v>
      </c>
      <c r="D30" s="109">
        <f>SUM(D32:D35)</f>
        <v>250174.37199999997</v>
      </c>
      <c r="F30" s="65"/>
      <c r="G30" s="66"/>
      <c r="H30" s="64"/>
      <c r="I30" s="65"/>
      <c r="J30" s="66"/>
    </row>
    <row r="31" spans="1:10" ht="12.75" customHeight="1" x14ac:dyDescent="0.2">
      <c r="A31" s="104" t="s">
        <v>476</v>
      </c>
      <c r="B31" s="110" t="s">
        <v>477</v>
      </c>
      <c r="C31" s="111"/>
      <c r="D31" s="112"/>
      <c r="F31" s="65"/>
      <c r="G31" s="66"/>
      <c r="H31" s="64"/>
      <c r="I31" s="65"/>
      <c r="J31" s="66"/>
    </row>
    <row r="32" spans="1:10" ht="25.5" x14ac:dyDescent="0.2">
      <c r="A32" s="104" t="s">
        <v>478</v>
      </c>
      <c r="B32" s="90" t="s">
        <v>528</v>
      </c>
      <c r="C32" s="105" t="s">
        <v>479</v>
      </c>
      <c r="D32" s="106">
        <f>(54202.15+133873.18)*1.2</f>
        <v>225690.39599999998</v>
      </c>
      <c r="F32" s="65"/>
      <c r="G32" s="66"/>
      <c r="H32" s="64"/>
      <c r="I32" s="65"/>
      <c r="J32" s="66"/>
    </row>
    <row r="33" spans="1:10" ht="25.5" x14ac:dyDescent="0.2">
      <c r="A33" s="104" t="s">
        <v>478</v>
      </c>
      <c r="B33" s="90" t="s">
        <v>480</v>
      </c>
      <c r="C33" s="105" t="s">
        <v>481</v>
      </c>
      <c r="D33" s="106">
        <f>(17765.45+1295.03)*1.2</f>
        <v>22872.575999999997</v>
      </c>
      <c r="F33" s="65"/>
      <c r="G33" s="66"/>
      <c r="H33" s="64"/>
      <c r="I33" s="65"/>
      <c r="J33" s="66"/>
    </row>
    <row r="34" spans="1:10" ht="25.5" x14ac:dyDescent="0.2">
      <c r="A34" s="104" t="s">
        <v>482</v>
      </c>
      <c r="B34" s="90" t="s">
        <v>543</v>
      </c>
      <c r="C34" s="105" t="s">
        <v>542</v>
      </c>
      <c r="D34" s="106">
        <v>1611.4</v>
      </c>
      <c r="F34" s="65"/>
      <c r="G34" s="66"/>
      <c r="H34" s="64"/>
      <c r="I34" s="65"/>
      <c r="J34" s="66"/>
    </row>
    <row r="35" spans="1:10" x14ac:dyDescent="0.2">
      <c r="A35" s="104" t="s">
        <v>483</v>
      </c>
      <c r="B35" s="90" t="s">
        <v>484</v>
      </c>
      <c r="C35" s="105"/>
      <c r="D35" s="106"/>
      <c r="F35" s="65"/>
      <c r="G35" s="66"/>
      <c r="H35" s="64"/>
      <c r="I35" s="65"/>
      <c r="J35" s="66"/>
    </row>
    <row r="36" spans="1:10" ht="25.5" x14ac:dyDescent="0.2">
      <c r="A36" s="104" t="s">
        <v>485</v>
      </c>
      <c r="B36" s="107" t="s">
        <v>486</v>
      </c>
      <c r="C36" s="108" t="s">
        <v>358</v>
      </c>
      <c r="D36" s="109">
        <f>SUM(D38:D38)</f>
        <v>8890.16</v>
      </c>
      <c r="F36" s="65"/>
      <c r="G36" s="66"/>
      <c r="H36" s="64"/>
      <c r="I36" s="65"/>
      <c r="J36" s="66"/>
    </row>
    <row r="37" spans="1:10" ht="12.75" customHeight="1" x14ac:dyDescent="0.2">
      <c r="A37" s="104"/>
      <c r="B37" s="110" t="s">
        <v>477</v>
      </c>
      <c r="C37" s="111"/>
      <c r="D37" s="112"/>
      <c r="F37" s="65"/>
      <c r="G37" s="66"/>
      <c r="H37" s="64"/>
      <c r="I37" s="65"/>
      <c r="J37" s="66"/>
    </row>
    <row r="38" spans="1:10" x14ac:dyDescent="0.2">
      <c r="A38" s="104"/>
      <c r="B38" s="90" t="s">
        <v>521</v>
      </c>
      <c r="C38" s="113" t="s">
        <v>545</v>
      </c>
      <c r="D38" s="106">
        <v>8890.16</v>
      </c>
      <c r="F38" s="65"/>
      <c r="G38" s="66"/>
      <c r="H38" s="64"/>
      <c r="I38" s="65"/>
      <c r="J38" s="66"/>
    </row>
    <row r="39" spans="1:10" x14ac:dyDescent="0.2">
      <c r="A39" s="104" t="s">
        <v>487</v>
      </c>
      <c r="B39" s="107" t="s">
        <v>488</v>
      </c>
      <c r="C39" s="114" t="s">
        <v>358</v>
      </c>
      <c r="D39" s="109">
        <f>SUM(D41:D44)</f>
        <v>13605.869999999999</v>
      </c>
      <c r="F39" s="65"/>
      <c r="G39" s="66"/>
      <c r="H39" s="64"/>
      <c r="I39" s="65"/>
      <c r="J39" s="66"/>
    </row>
    <row r="40" spans="1:10" ht="12.75" customHeight="1" x14ac:dyDescent="0.2">
      <c r="A40" s="104"/>
      <c r="B40" s="110" t="s">
        <v>477</v>
      </c>
      <c r="C40" s="111"/>
      <c r="D40" s="112"/>
      <c r="F40" s="65"/>
      <c r="G40" s="66"/>
      <c r="H40" s="64"/>
      <c r="I40" s="65"/>
      <c r="J40" s="66"/>
    </row>
    <row r="41" spans="1:10" ht="12.75" customHeight="1" x14ac:dyDescent="0.2">
      <c r="A41" s="104"/>
      <c r="B41" s="115" t="s">
        <v>530</v>
      </c>
      <c r="C41" s="113" t="s">
        <v>481</v>
      </c>
      <c r="D41" s="106">
        <v>5091.2299999999996</v>
      </c>
      <c r="F41" s="65"/>
      <c r="G41" s="66"/>
      <c r="H41" s="64"/>
      <c r="I41" s="65"/>
      <c r="J41" s="66"/>
    </row>
    <row r="42" spans="1:10" ht="12.75" customHeight="1" x14ac:dyDescent="0.2">
      <c r="A42" s="104"/>
      <c r="B42" s="115" t="s">
        <v>537</v>
      </c>
      <c r="C42" s="113" t="s">
        <v>546</v>
      </c>
      <c r="D42" s="106">
        <v>7168.09</v>
      </c>
      <c r="F42" s="65"/>
      <c r="G42" s="66"/>
      <c r="H42" s="64"/>
      <c r="I42" s="65"/>
      <c r="J42" s="66"/>
    </row>
    <row r="43" spans="1:10" x14ac:dyDescent="0.2">
      <c r="A43" s="104"/>
      <c r="B43" s="116" t="s">
        <v>489</v>
      </c>
      <c r="C43" s="113" t="s">
        <v>544</v>
      </c>
      <c r="D43" s="106">
        <v>1346.55</v>
      </c>
      <c r="F43" s="65"/>
      <c r="G43" s="66"/>
      <c r="H43" s="64"/>
      <c r="I43" s="65"/>
      <c r="J43" s="66"/>
    </row>
    <row r="44" spans="1:10" x14ac:dyDescent="0.2">
      <c r="A44" s="104"/>
      <c r="B44" s="116" t="s">
        <v>534</v>
      </c>
      <c r="C44" s="113"/>
      <c r="D44" s="106"/>
      <c r="F44" s="65"/>
      <c r="G44" s="66"/>
      <c r="H44" s="64"/>
      <c r="I44" s="65"/>
      <c r="J44" s="66"/>
    </row>
    <row r="45" spans="1:10" x14ac:dyDescent="0.2">
      <c r="A45" s="104" t="s">
        <v>490</v>
      </c>
      <c r="B45" s="107" t="s">
        <v>491</v>
      </c>
      <c r="C45" s="114" t="s">
        <v>358</v>
      </c>
      <c r="D45" s="109">
        <f>SUM(D47:D47)</f>
        <v>0</v>
      </c>
      <c r="F45" s="65"/>
      <c r="G45" s="66"/>
      <c r="H45" s="64"/>
      <c r="I45" s="65"/>
      <c r="J45" s="66"/>
    </row>
    <row r="46" spans="1:10" ht="12.75" customHeight="1" x14ac:dyDescent="0.2">
      <c r="A46" s="104"/>
      <c r="B46" s="110" t="s">
        <v>477</v>
      </c>
      <c r="C46" s="111"/>
      <c r="D46" s="112"/>
      <c r="F46" s="65"/>
      <c r="G46" s="66"/>
      <c r="H46" s="64"/>
      <c r="I46" s="65"/>
      <c r="J46" s="66"/>
    </row>
    <row r="47" spans="1:10" x14ac:dyDescent="0.2">
      <c r="A47" s="104"/>
      <c r="B47" s="90" t="s">
        <v>492</v>
      </c>
      <c r="C47" s="91"/>
      <c r="D47" s="106"/>
      <c r="F47" s="65"/>
      <c r="G47" s="66"/>
      <c r="H47" s="64"/>
      <c r="I47" s="65"/>
      <c r="J47" s="66"/>
    </row>
    <row r="48" spans="1:10" x14ac:dyDescent="0.2">
      <c r="A48" s="104" t="s">
        <v>493</v>
      </c>
      <c r="B48" s="107" t="s">
        <v>494</v>
      </c>
      <c r="C48" s="114" t="s">
        <v>358</v>
      </c>
      <c r="D48" s="109">
        <f>SUM(D50:D51)</f>
        <v>0</v>
      </c>
      <c r="F48" s="65"/>
      <c r="G48" s="66"/>
      <c r="H48" s="64"/>
      <c r="I48" s="65"/>
      <c r="J48" s="66"/>
    </row>
    <row r="49" spans="1:10" ht="12.75" customHeight="1" x14ac:dyDescent="0.2">
      <c r="A49" s="104"/>
      <c r="B49" s="110" t="s">
        <v>477</v>
      </c>
      <c r="C49" s="111"/>
      <c r="D49" s="112"/>
      <c r="F49" s="65"/>
      <c r="G49" s="66"/>
      <c r="H49" s="64"/>
      <c r="I49" s="65"/>
      <c r="J49" s="66"/>
    </row>
    <row r="50" spans="1:10" ht="12.75" customHeight="1" x14ac:dyDescent="0.2">
      <c r="A50" s="104"/>
      <c r="B50" s="115" t="s">
        <v>529</v>
      </c>
      <c r="C50" s="113"/>
      <c r="D50" s="117"/>
      <c r="F50" s="65"/>
      <c r="G50" s="66"/>
      <c r="H50" s="64"/>
      <c r="I50" s="65"/>
      <c r="J50" s="66"/>
    </row>
    <row r="51" spans="1:10" ht="12.75" customHeight="1" x14ac:dyDescent="0.2">
      <c r="A51" s="104"/>
      <c r="B51" s="115" t="s">
        <v>527</v>
      </c>
      <c r="C51" s="113"/>
      <c r="D51" s="117">
        <f>(0)*1.2</f>
        <v>0</v>
      </c>
      <c r="F51" s="65"/>
      <c r="G51" s="66"/>
      <c r="H51" s="64"/>
      <c r="I51" s="65"/>
      <c r="J51" s="66"/>
    </row>
    <row r="52" spans="1:10" x14ac:dyDescent="0.2">
      <c r="A52" s="104" t="s">
        <v>495</v>
      </c>
      <c r="B52" s="107" t="s">
        <v>496</v>
      </c>
      <c r="C52" s="114" t="s">
        <v>358</v>
      </c>
      <c r="D52" s="109">
        <f>SUM(D54:D54)</f>
        <v>0</v>
      </c>
      <c r="F52" s="65"/>
      <c r="G52" s="66"/>
      <c r="H52" s="64"/>
      <c r="I52" s="65"/>
      <c r="J52" s="66"/>
    </row>
    <row r="53" spans="1:10" ht="12.75" customHeight="1" x14ac:dyDescent="0.2">
      <c r="A53" s="104"/>
      <c r="B53" s="110" t="s">
        <v>477</v>
      </c>
      <c r="C53" s="111"/>
      <c r="D53" s="112"/>
      <c r="F53" s="65"/>
      <c r="G53" s="66"/>
      <c r="H53" s="64"/>
      <c r="I53" s="65"/>
      <c r="J53" s="66"/>
    </row>
    <row r="54" spans="1:10" x14ac:dyDescent="0.2">
      <c r="A54" s="104"/>
      <c r="B54" s="115" t="s">
        <v>524</v>
      </c>
      <c r="C54" s="105"/>
      <c r="D54" s="106">
        <f>(0)*1.2</f>
        <v>0</v>
      </c>
      <c r="F54" s="65"/>
      <c r="G54" s="66"/>
      <c r="H54" s="64"/>
      <c r="I54" s="65"/>
      <c r="J54" s="66"/>
    </row>
    <row r="55" spans="1:10" x14ac:dyDescent="0.2">
      <c r="A55" s="104" t="s">
        <v>497</v>
      </c>
      <c r="B55" s="107" t="s">
        <v>498</v>
      </c>
      <c r="C55" s="114" t="s">
        <v>358</v>
      </c>
      <c r="D55" s="109">
        <f>SUM(D56)</f>
        <v>0</v>
      </c>
      <c r="F55" s="65"/>
      <c r="G55" s="66"/>
      <c r="H55" s="64"/>
      <c r="I55" s="65"/>
      <c r="J55" s="66"/>
    </row>
    <row r="56" spans="1:10" x14ac:dyDescent="0.2">
      <c r="A56" s="104"/>
      <c r="B56" s="90" t="s">
        <v>535</v>
      </c>
      <c r="C56" s="91"/>
      <c r="D56" s="106"/>
      <c r="F56" s="65"/>
      <c r="G56" s="66"/>
      <c r="H56" s="64"/>
      <c r="I56" s="65"/>
      <c r="J56" s="66"/>
    </row>
    <row r="57" spans="1:10" x14ac:dyDescent="0.2">
      <c r="A57" s="104" t="s">
        <v>499</v>
      </c>
      <c r="B57" s="107" t="s">
        <v>500</v>
      </c>
      <c r="C57" s="114" t="s">
        <v>358</v>
      </c>
      <c r="D57" s="109">
        <f>SUM(D59:D60)</f>
        <v>0</v>
      </c>
      <c r="F57" s="65"/>
      <c r="G57" s="66"/>
      <c r="H57" s="64"/>
      <c r="I57" s="65"/>
      <c r="J57" s="66"/>
    </row>
    <row r="58" spans="1:10" ht="12.75" customHeight="1" x14ac:dyDescent="0.2">
      <c r="A58" s="104"/>
      <c r="B58" s="110" t="s">
        <v>477</v>
      </c>
      <c r="C58" s="111"/>
      <c r="D58" s="112"/>
      <c r="F58" s="65"/>
      <c r="G58" s="66"/>
      <c r="H58" s="64"/>
      <c r="I58" s="65"/>
      <c r="J58" s="66"/>
    </row>
    <row r="59" spans="1:10" ht="12.75" customHeight="1" x14ac:dyDescent="0.2">
      <c r="A59" s="104"/>
      <c r="B59" s="115" t="s">
        <v>532</v>
      </c>
      <c r="C59" s="118"/>
      <c r="D59" s="119"/>
      <c r="F59" s="65"/>
      <c r="G59" s="66"/>
      <c r="H59" s="64"/>
      <c r="I59" s="65"/>
      <c r="J59" s="66"/>
    </row>
    <row r="60" spans="1:10" ht="12.75" customHeight="1" x14ac:dyDescent="0.2">
      <c r="A60" s="104"/>
      <c r="B60" s="115" t="s">
        <v>531</v>
      </c>
      <c r="C60" s="91" t="s">
        <v>358</v>
      </c>
      <c r="D60" s="88">
        <v>0</v>
      </c>
      <c r="F60" s="65"/>
      <c r="G60" s="66"/>
      <c r="H60" s="64"/>
      <c r="I60" s="65"/>
      <c r="J60" s="66"/>
    </row>
    <row r="61" spans="1:10" ht="25.5" x14ac:dyDescent="0.2">
      <c r="A61" s="104" t="s">
        <v>501</v>
      </c>
      <c r="B61" s="90" t="s">
        <v>525</v>
      </c>
      <c r="C61" s="91" t="s">
        <v>358</v>
      </c>
      <c r="D61" s="88">
        <f>(9431.5*6)+(7740.72*6)+18645.48</f>
        <v>121678.8</v>
      </c>
      <c r="F61" s="65"/>
      <c r="G61" s="66"/>
      <c r="H61" s="64"/>
      <c r="I61" s="65"/>
      <c r="J61" s="66"/>
    </row>
    <row r="62" spans="1:10" x14ac:dyDescent="0.2">
      <c r="A62" s="104" t="s">
        <v>522</v>
      </c>
      <c r="B62" s="90" t="s">
        <v>523</v>
      </c>
      <c r="C62" s="91" t="s">
        <v>358</v>
      </c>
      <c r="D62" s="88">
        <v>0</v>
      </c>
      <c r="F62" s="65"/>
      <c r="G62" s="66"/>
      <c r="H62" s="64"/>
      <c r="I62" s="65"/>
      <c r="J62" s="66"/>
    </row>
    <row r="63" spans="1:10" ht="25.5" x14ac:dyDescent="0.2">
      <c r="A63" s="104" t="s">
        <v>502</v>
      </c>
      <c r="B63" s="90" t="s">
        <v>503</v>
      </c>
      <c r="C63" s="91" t="s">
        <v>358</v>
      </c>
      <c r="D63" s="88">
        <v>0</v>
      </c>
      <c r="F63" s="65"/>
      <c r="G63" s="66"/>
      <c r="H63" s="64"/>
      <c r="I63" s="65"/>
      <c r="J63" s="66"/>
    </row>
    <row r="64" spans="1:10" ht="17.25" customHeight="1" x14ac:dyDescent="0.2">
      <c r="A64" s="104" t="s">
        <v>504</v>
      </c>
      <c r="B64" s="90" t="s">
        <v>505</v>
      </c>
      <c r="C64" s="91" t="s">
        <v>358</v>
      </c>
      <c r="D64" s="88">
        <v>0</v>
      </c>
      <c r="F64" s="65"/>
      <c r="G64" s="66"/>
      <c r="H64" s="64"/>
      <c r="I64" s="65"/>
      <c r="J64" s="66"/>
    </row>
    <row r="65" spans="1:10" ht="25.5" x14ac:dyDescent="0.2">
      <c r="A65" s="104" t="s">
        <v>506</v>
      </c>
      <c r="B65" s="90" t="s">
        <v>507</v>
      </c>
      <c r="C65" s="91" t="s">
        <v>358</v>
      </c>
      <c r="D65" s="88">
        <f>1800+10260.88</f>
        <v>12060.88</v>
      </c>
      <c r="F65" s="65"/>
      <c r="G65" s="66"/>
      <c r="H65" s="64"/>
      <c r="I65" s="65"/>
      <c r="J65" s="66"/>
    </row>
    <row r="66" spans="1:10" ht="25.5" x14ac:dyDescent="0.2">
      <c r="A66" s="104" t="s">
        <v>508</v>
      </c>
      <c r="B66" s="90" t="s">
        <v>509</v>
      </c>
      <c r="C66" s="91" t="s">
        <v>358</v>
      </c>
      <c r="D66" s="88">
        <f>15697.5+3781.87</f>
        <v>19479.37</v>
      </c>
      <c r="F66" s="65"/>
      <c r="G66" s="66"/>
      <c r="H66" s="64"/>
      <c r="I66" s="65"/>
      <c r="J66" s="66"/>
    </row>
    <row r="67" spans="1:10" ht="23.25" customHeight="1" x14ac:dyDescent="0.2">
      <c r="A67" s="104" t="s">
        <v>510</v>
      </c>
      <c r="B67" s="90" t="s">
        <v>511</v>
      </c>
      <c r="C67" s="91" t="s">
        <v>358</v>
      </c>
      <c r="D67" s="88">
        <f>(6454.76*6)+(6865.51*6)</f>
        <v>79921.62</v>
      </c>
      <c r="F67" s="65"/>
      <c r="G67" s="66"/>
      <c r="H67" s="64"/>
      <c r="I67" s="65"/>
      <c r="J67" s="66"/>
    </row>
    <row r="68" spans="1:10" ht="22.5" customHeight="1" x14ac:dyDescent="0.2">
      <c r="A68" s="104" t="s">
        <v>512</v>
      </c>
      <c r="B68" s="90" t="s">
        <v>513</v>
      </c>
      <c r="C68" s="91" t="s">
        <v>358</v>
      </c>
      <c r="D68" s="88">
        <v>0</v>
      </c>
      <c r="F68" s="65"/>
      <c r="G68" s="66"/>
      <c r="H68" s="64"/>
      <c r="I68" s="65"/>
      <c r="J68" s="66"/>
    </row>
    <row r="69" spans="1:10" ht="38.25" x14ac:dyDescent="0.2">
      <c r="A69" s="104" t="s">
        <v>514</v>
      </c>
      <c r="B69" s="90" t="s">
        <v>515</v>
      </c>
      <c r="C69" s="91" t="s">
        <v>358</v>
      </c>
      <c r="D69" s="88">
        <v>0</v>
      </c>
      <c r="F69" s="65"/>
      <c r="G69" s="66"/>
      <c r="H69" s="64"/>
      <c r="I69" s="65"/>
      <c r="J69" s="66"/>
    </row>
    <row r="70" spans="1:10" ht="51" x14ac:dyDescent="0.2">
      <c r="A70" s="104" t="s">
        <v>516</v>
      </c>
      <c r="B70" s="90" t="s">
        <v>517</v>
      </c>
      <c r="C70" s="105" t="s">
        <v>358</v>
      </c>
      <c r="D70" s="92">
        <f>D72+(8655.24*6)+(9212.7*6)</f>
        <v>107365.96800000001</v>
      </c>
      <c r="F70" s="65"/>
      <c r="G70" s="66"/>
      <c r="H70" s="64"/>
      <c r="I70" s="65"/>
      <c r="J70" s="66"/>
    </row>
    <row r="71" spans="1:10" x14ac:dyDescent="0.2">
      <c r="A71" s="104"/>
      <c r="B71" s="90" t="s">
        <v>536</v>
      </c>
      <c r="C71" s="91" t="s">
        <v>358</v>
      </c>
      <c r="D71" s="88"/>
      <c r="F71" s="65"/>
      <c r="G71" s="66"/>
      <c r="H71" s="64"/>
      <c r="I71" s="65"/>
      <c r="J71" s="66"/>
    </row>
    <row r="72" spans="1:10" ht="25.5" x14ac:dyDescent="0.2">
      <c r="A72" s="104"/>
      <c r="B72" s="90" t="s">
        <v>541</v>
      </c>
      <c r="C72" s="105" t="s">
        <v>533</v>
      </c>
      <c r="D72" s="88">
        <f>(131.94)*1.2</f>
        <v>158.328</v>
      </c>
      <c r="F72" s="65"/>
      <c r="G72" s="66"/>
      <c r="H72" s="64"/>
      <c r="I72" s="65"/>
      <c r="J72" s="66"/>
    </row>
    <row r="73" spans="1:10" ht="20.100000000000001" customHeight="1" x14ac:dyDescent="0.2">
      <c r="A73" s="104" t="s">
        <v>518</v>
      </c>
      <c r="B73" s="107" t="s">
        <v>519</v>
      </c>
      <c r="C73" s="114" t="s">
        <v>358</v>
      </c>
      <c r="D73" s="92">
        <f>D28+D29+D30+D36+D39+D45+D48+D52+D55+D57+D61+D62+D63+D64+D65+D66+D67+D68+D69+D70+D71</f>
        <v>708534.72999999986</v>
      </c>
      <c r="F73" s="65"/>
      <c r="G73" s="66"/>
      <c r="H73" s="64"/>
      <c r="I73" s="65"/>
      <c r="J73" s="66"/>
    </row>
    <row r="74" spans="1:10" x14ac:dyDescent="0.2">
      <c r="A74" s="98" t="s">
        <v>169</v>
      </c>
      <c r="B74" s="98"/>
      <c r="C74" s="98"/>
      <c r="D74" s="98"/>
      <c r="F74" s="65"/>
      <c r="G74" s="66"/>
      <c r="H74" s="64"/>
      <c r="I74" s="65"/>
      <c r="J74" s="66"/>
    </row>
    <row r="75" spans="1:10" x14ac:dyDescent="0.2">
      <c r="A75" s="89" t="s">
        <v>376</v>
      </c>
      <c r="B75" s="90" t="s">
        <v>170</v>
      </c>
      <c r="C75" s="91" t="s">
        <v>348</v>
      </c>
      <c r="D75" s="99"/>
      <c r="F75" s="65"/>
      <c r="G75" s="66"/>
      <c r="H75" s="64"/>
      <c r="I75" s="65"/>
      <c r="J75" s="66"/>
    </row>
    <row r="76" spans="1:10" x14ac:dyDescent="0.2">
      <c r="A76" s="89" t="s">
        <v>377</v>
      </c>
      <c r="B76" s="90" t="s">
        <v>171</v>
      </c>
      <c r="C76" s="91" t="s">
        <v>348</v>
      </c>
      <c r="D76" s="99"/>
      <c r="F76" s="65"/>
      <c r="G76" s="66"/>
      <c r="H76" s="64"/>
      <c r="I76" s="67"/>
      <c r="J76" s="66"/>
    </row>
    <row r="77" spans="1:10" x14ac:dyDescent="0.2">
      <c r="A77" s="89" t="s">
        <v>378</v>
      </c>
      <c r="B77" s="90" t="s">
        <v>172</v>
      </c>
      <c r="C77" s="91" t="s">
        <v>348</v>
      </c>
      <c r="D77" s="99"/>
      <c r="F77" s="65"/>
      <c r="G77" s="66"/>
      <c r="H77" s="64"/>
      <c r="I77" s="67"/>
      <c r="J77" s="66"/>
    </row>
    <row r="78" spans="1:10" ht="12.75" customHeight="1" x14ac:dyDescent="0.2">
      <c r="A78" s="89" t="s">
        <v>379</v>
      </c>
      <c r="B78" s="90" t="s">
        <v>173</v>
      </c>
      <c r="C78" s="91" t="s">
        <v>358</v>
      </c>
      <c r="D78" s="99"/>
      <c r="F78" s="65"/>
      <c r="G78" s="66"/>
      <c r="H78" s="64"/>
      <c r="I78" s="65"/>
      <c r="J78" s="66"/>
    </row>
    <row r="79" spans="1:10" x14ac:dyDescent="0.2">
      <c r="A79" s="98" t="s">
        <v>37</v>
      </c>
      <c r="B79" s="98"/>
      <c r="C79" s="98"/>
      <c r="D79" s="98"/>
      <c r="F79" s="65"/>
      <c r="G79" s="66"/>
      <c r="H79" s="64"/>
      <c r="I79" s="65"/>
      <c r="J79" s="66"/>
    </row>
    <row r="80" spans="1:10" ht="25.5" x14ac:dyDescent="0.2">
      <c r="A80" s="89" t="s">
        <v>380</v>
      </c>
      <c r="B80" s="90" t="s">
        <v>38</v>
      </c>
      <c r="C80" s="91" t="s">
        <v>358</v>
      </c>
      <c r="D80" s="120">
        <f>D82</f>
        <v>0</v>
      </c>
      <c r="F80" s="65"/>
      <c r="G80" s="66"/>
      <c r="H80" s="64"/>
      <c r="I80" s="65"/>
      <c r="J80" s="66"/>
    </row>
    <row r="81" spans="1:10" x14ac:dyDescent="0.2">
      <c r="A81" s="89" t="s">
        <v>381</v>
      </c>
      <c r="B81" s="93" t="s">
        <v>465</v>
      </c>
      <c r="C81" s="91" t="s">
        <v>358</v>
      </c>
      <c r="D81" s="99"/>
      <c r="F81" s="65"/>
      <c r="G81" s="66"/>
      <c r="H81" s="64"/>
      <c r="I81" s="65"/>
      <c r="J81" s="66"/>
    </row>
    <row r="82" spans="1:10" x14ac:dyDescent="0.2">
      <c r="A82" s="89" t="s">
        <v>382</v>
      </c>
      <c r="B82" s="93" t="s">
        <v>466</v>
      </c>
      <c r="C82" s="91" t="s">
        <v>358</v>
      </c>
      <c r="D82" s="121">
        <v>0</v>
      </c>
      <c r="F82" s="65"/>
      <c r="G82" s="66"/>
      <c r="H82" s="64"/>
      <c r="I82" s="65"/>
      <c r="J82" s="66"/>
    </row>
    <row r="83" spans="1:10" ht="25.5" x14ac:dyDescent="0.2">
      <c r="A83" s="89" t="s">
        <v>383</v>
      </c>
      <c r="B83" s="90" t="s">
        <v>39</v>
      </c>
      <c r="C83" s="91" t="s">
        <v>358</v>
      </c>
      <c r="D83" s="120">
        <f>D85+D80</f>
        <v>79489.840000000084</v>
      </c>
      <c r="F83" s="65"/>
      <c r="G83" s="66"/>
      <c r="H83" s="64"/>
      <c r="I83" s="65"/>
      <c r="J83" s="66"/>
    </row>
    <row r="84" spans="1:10" x14ac:dyDescent="0.2">
      <c r="A84" s="44" t="s">
        <v>384</v>
      </c>
      <c r="B84" s="47" t="s">
        <v>465</v>
      </c>
      <c r="C84" s="46" t="s">
        <v>358</v>
      </c>
      <c r="D84" s="53"/>
      <c r="F84" s="65"/>
      <c r="G84" s="66"/>
      <c r="H84" s="64"/>
      <c r="I84" s="65"/>
      <c r="J84" s="66"/>
    </row>
    <row r="85" spans="1:10" x14ac:dyDescent="0.2">
      <c r="A85" s="44" t="s">
        <v>385</v>
      </c>
      <c r="B85" s="47" t="s">
        <v>466</v>
      </c>
      <c r="C85" s="46" t="s">
        <v>358</v>
      </c>
      <c r="D85" s="54">
        <f>D25</f>
        <v>79489.840000000084</v>
      </c>
      <c r="F85" s="65"/>
      <c r="G85" s="66"/>
      <c r="H85" s="64"/>
      <c r="I85" s="65"/>
      <c r="J85" s="66"/>
    </row>
    <row r="86" spans="1:10" x14ac:dyDescent="0.2">
      <c r="A86" s="85" t="s">
        <v>174</v>
      </c>
      <c r="B86" s="85"/>
      <c r="C86" s="85"/>
      <c r="D86" s="85"/>
      <c r="F86" s="65"/>
      <c r="G86" s="66"/>
      <c r="H86" s="64"/>
      <c r="I86" s="65"/>
      <c r="J86" s="66"/>
    </row>
    <row r="87" spans="1:10" x14ac:dyDescent="0.2">
      <c r="A87" s="44" t="s">
        <v>415</v>
      </c>
      <c r="B87" s="48" t="s">
        <v>416</v>
      </c>
      <c r="C87" s="46" t="s">
        <v>327</v>
      </c>
      <c r="D87" s="53"/>
      <c r="E87" s="17"/>
      <c r="F87" s="65"/>
      <c r="G87" s="66"/>
      <c r="H87" s="64"/>
      <c r="I87" s="65"/>
      <c r="J87" s="66"/>
    </row>
    <row r="88" spans="1:10" x14ac:dyDescent="0.2">
      <c r="A88" s="44" t="s">
        <v>417</v>
      </c>
      <c r="B88" s="45" t="s">
        <v>407</v>
      </c>
      <c r="C88" s="46" t="s">
        <v>327</v>
      </c>
      <c r="D88" s="53" t="s">
        <v>226</v>
      </c>
      <c r="E88" s="17"/>
      <c r="F88" s="64"/>
      <c r="G88" s="64"/>
      <c r="H88" s="64"/>
      <c r="I88" s="65"/>
      <c r="J88" s="66"/>
    </row>
    <row r="89" spans="1:10" ht="14.25" customHeight="1" x14ac:dyDescent="0.2">
      <c r="A89" s="44" t="s">
        <v>418</v>
      </c>
      <c r="B89" s="45" t="s">
        <v>40</v>
      </c>
      <c r="C89" s="46" t="s">
        <v>27</v>
      </c>
      <c r="D89" s="55">
        <f>D90/((2552.1*6+2634.69*6)/2)</f>
        <v>0</v>
      </c>
      <c r="E89" s="13"/>
      <c r="F89" s="63"/>
      <c r="G89" s="63"/>
      <c r="H89" s="64"/>
      <c r="I89" s="65"/>
      <c r="J89" s="66"/>
    </row>
    <row r="90" spans="1:10" x14ac:dyDescent="0.2">
      <c r="A90" s="44" t="s">
        <v>419</v>
      </c>
      <c r="B90" s="45" t="s">
        <v>93</v>
      </c>
      <c r="C90" s="46" t="s">
        <v>358</v>
      </c>
      <c r="D90" s="51">
        <v>0</v>
      </c>
      <c r="E90" s="13"/>
      <c r="F90" s="65"/>
      <c r="G90" s="68"/>
      <c r="H90" s="64"/>
      <c r="I90" s="65"/>
      <c r="J90" s="66"/>
    </row>
    <row r="91" spans="1:10" x14ac:dyDescent="0.2">
      <c r="A91" s="44" t="s">
        <v>420</v>
      </c>
      <c r="B91" s="45" t="s">
        <v>175</v>
      </c>
      <c r="C91" s="46" t="s">
        <v>358</v>
      </c>
      <c r="D91" s="51">
        <v>0</v>
      </c>
      <c r="F91" s="65"/>
      <c r="G91" s="68"/>
      <c r="H91" s="64"/>
      <c r="I91" s="65"/>
      <c r="J91" s="66"/>
    </row>
    <row r="92" spans="1:10" x14ac:dyDescent="0.2">
      <c r="A92" s="44" t="s">
        <v>421</v>
      </c>
      <c r="B92" s="45" t="s">
        <v>176</v>
      </c>
      <c r="C92" s="46" t="s">
        <v>358</v>
      </c>
      <c r="D92" s="51">
        <f>D90-D91</f>
        <v>0</v>
      </c>
      <c r="E92" s="13"/>
      <c r="F92" s="65"/>
      <c r="G92" s="68"/>
      <c r="H92" s="64"/>
      <c r="I92" s="64"/>
      <c r="J92" s="64"/>
    </row>
    <row r="93" spans="1:10" ht="25.5" x14ac:dyDescent="0.2">
      <c r="A93" s="44" t="s">
        <v>422</v>
      </c>
      <c r="B93" s="45" t="s">
        <v>177</v>
      </c>
      <c r="C93" s="46" t="s">
        <v>358</v>
      </c>
      <c r="D93" s="51">
        <f>D90</f>
        <v>0</v>
      </c>
      <c r="F93" s="65"/>
      <c r="G93" s="68"/>
      <c r="H93" s="64"/>
      <c r="I93" s="64"/>
      <c r="J93" s="64"/>
    </row>
    <row r="94" spans="1:10" ht="12.75" customHeight="1" x14ac:dyDescent="0.2">
      <c r="A94" s="44" t="s">
        <v>423</v>
      </c>
      <c r="B94" s="45" t="s">
        <v>178</v>
      </c>
      <c r="C94" s="46" t="s">
        <v>358</v>
      </c>
      <c r="D94" s="51">
        <f>D91</f>
        <v>0</v>
      </c>
      <c r="F94" s="65"/>
      <c r="G94" s="68"/>
      <c r="H94" s="64"/>
      <c r="I94" s="64"/>
      <c r="J94" s="64"/>
    </row>
    <row r="95" spans="1:10" ht="25.5" x14ac:dyDescent="0.2">
      <c r="A95" s="44" t="s">
        <v>424</v>
      </c>
      <c r="B95" s="45" t="s">
        <v>179</v>
      </c>
      <c r="C95" s="46" t="s">
        <v>358</v>
      </c>
      <c r="D95" s="51">
        <f>D92</f>
        <v>0</v>
      </c>
      <c r="E95" s="9"/>
      <c r="F95" s="65"/>
      <c r="G95" s="66"/>
      <c r="H95" s="64"/>
      <c r="I95" s="64"/>
      <c r="J95" s="64"/>
    </row>
    <row r="96" spans="1:10" ht="25.5" x14ac:dyDescent="0.2">
      <c r="A96" s="44" t="s">
        <v>394</v>
      </c>
      <c r="B96" s="45" t="s">
        <v>180</v>
      </c>
      <c r="C96" s="46" t="s">
        <v>358</v>
      </c>
      <c r="D96" s="51"/>
    </row>
    <row r="97" spans="1:4" x14ac:dyDescent="0.2">
      <c r="A97" s="44" t="s">
        <v>425</v>
      </c>
      <c r="B97" s="48" t="s">
        <v>426</v>
      </c>
      <c r="C97" s="46" t="s">
        <v>327</v>
      </c>
      <c r="D97" s="53"/>
    </row>
    <row r="98" spans="1:4" x14ac:dyDescent="0.2">
      <c r="A98" s="44" t="s">
        <v>427</v>
      </c>
      <c r="B98" s="45" t="s">
        <v>407</v>
      </c>
      <c r="C98" s="46" t="s">
        <v>327</v>
      </c>
      <c r="D98" s="56" t="s">
        <v>225</v>
      </c>
    </row>
    <row r="99" spans="1:4" x14ac:dyDescent="0.2">
      <c r="A99" s="44" t="s">
        <v>428</v>
      </c>
      <c r="B99" s="45" t="s">
        <v>40</v>
      </c>
      <c r="C99" s="46" t="s">
        <v>27</v>
      </c>
      <c r="D99" s="71">
        <f>D100/((33.31*6+35.38*6)/12)</f>
        <v>0</v>
      </c>
    </row>
    <row r="100" spans="1:4" x14ac:dyDescent="0.2">
      <c r="A100" s="44" t="s">
        <v>429</v>
      </c>
      <c r="B100" s="45" t="s">
        <v>93</v>
      </c>
      <c r="C100" s="46" t="s">
        <v>358</v>
      </c>
      <c r="D100" s="72">
        <v>0</v>
      </c>
    </row>
    <row r="101" spans="1:4" x14ac:dyDescent="0.2">
      <c r="A101" s="44" t="s">
        <v>430</v>
      </c>
      <c r="B101" s="45" t="s">
        <v>175</v>
      </c>
      <c r="C101" s="46" t="s">
        <v>358</v>
      </c>
      <c r="D101" s="72">
        <v>0</v>
      </c>
    </row>
    <row r="102" spans="1:4" x14ac:dyDescent="0.2">
      <c r="A102" s="44" t="s">
        <v>431</v>
      </c>
      <c r="B102" s="45" t="s">
        <v>176</v>
      </c>
      <c r="C102" s="46" t="s">
        <v>358</v>
      </c>
      <c r="D102" s="72">
        <f>D100-D101</f>
        <v>0</v>
      </c>
    </row>
    <row r="103" spans="1:4" ht="25.5" x14ac:dyDescent="0.2">
      <c r="A103" s="44" t="s">
        <v>432</v>
      </c>
      <c r="B103" s="45" t="s">
        <v>177</v>
      </c>
      <c r="C103" s="46" t="s">
        <v>358</v>
      </c>
      <c r="D103" s="72">
        <f>D100</f>
        <v>0</v>
      </c>
    </row>
    <row r="104" spans="1:4" ht="25.5" x14ac:dyDescent="0.2">
      <c r="A104" s="44" t="s">
        <v>433</v>
      </c>
      <c r="B104" s="45" t="s">
        <v>178</v>
      </c>
      <c r="C104" s="46" t="s">
        <v>358</v>
      </c>
      <c r="D104" s="72">
        <f>D101</f>
        <v>0</v>
      </c>
    </row>
    <row r="105" spans="1:4" ht="25.5" x14ac:dyDescent="0.2">
      <c r="A105" s="44" t="s">
        <v>434</v>
      </c>
      <c r="B105" s="45" t="s">
        <v>179</v>
      </c>
      <c r="C105" s="46" t="s">
        <v>358</v>
      </c>
      <c r="D105" s="72">
        <f>D102</f>
        <v>0</v>
      </c>
    </row>
    <row r="106" spans="1:4" x14ac:dyDescent="0.2">
      <c r="A106" s="44" t="s">
        <v>435</v>
      </c>
      <c r="B106" s="48" t="s">
        <v>436</v>
      </c>
      <c r="C106" s="46" t="s">
        <v>327</v>
      </c>
      <c r="D106" s="73"/>
    </row>
    <row r="107" spans="1:4" x14ac:dyDescent="0.2">
      <c r="A107" s="44" t="s">
        <v>437</v>
      </c>
      <c r="B107" s="45" t="s">
        <v>407</v>
      </c>
      <c r="C107" s="46" t="s">
        <v>327</v>
      </c>
      <c r="D107" s="73" t="s">
        <v>225</v>
      </c>
    </row>
    <row r="108" spans="1:4" x14ac:dyDescent="0.2">
      <c r="A108" s="44" t="s">
        <v>438</v>
      </c>
      <c r="B108" s="45" t="s">
        <v>40</v>
      </c>
      <c r="C108" s="46" t="s">
        <v>27</v>
      </c>
      <c r="D108" s="74">
        <f>D109/((28.84*6+30.73*6)/12)</f>
        <v>0</v>
      </c>
    </row>
    <row r="109" spans="1:4" x14ac:dyDescent="0.2">
      <c r="A109" s="44" t="s">
        <v>439</v>
      </c>
      <c r="B109" s="45" t="s">
        <v>93</v>
      </c>
      <c r="C109" s="46" t="s">
        <v>358</v>
      </c>
      <c r="D109" s="72">
        <v>0</v>
      </c>
    </row>
    <row r="110" spans="1:4" x14ac:dyDescent="0.2">
      <c r="A110" s="44" t="s">
        <v>440</v>
      </c>
      <c r="B110" s="45" t="s">
        <v>175</v>
      </c>
      <c r="C110" s="46" t="s">
        <v>358</v>
      </c>
      <c r="D110" s="72">
        <v>0</v>
      </c>
    </row>
    <row r="111" spans="1:4" x14ac:dyDescent="0.2">
      <c r="A111" s="44" t="s">
        <v>441</v>
      </c>
      <c r="B111" s="45" t="s">
        <v>176</v>
      </c>
      <c r="C111" s="46" t="s">
        <v>358</v>
      </c>
      <c r="D111" s="72">
        <f>D109-D110</f>
        <v>0</v>
      </c>
    </row>
    <row r="112" spans="1:4" ht="25.5" x14ac:dyDescent="0.2">
      <c r="A112" s="44" t="s">
        <v>442</v>
      </c>
      <c r="B112" s="45" t="s">
        <v>177</v>
      </c>
      <c r="C112" s="46" t="s">
        <v>358</v>
      </c>
      <c r="D112" s="72">
        <f>D109</f>
        <v>0</v>
      </c>
    </row>
    <row r="113" spans="1:4" ht="25.5" x14ac:dyDescent="0.2">
      <c r="A113" s="44" t="s">
        <v>443</v>
      </c>
      <c r="B113" s="45" t="s">
        <v>178</v>
      </c>
      <c r="C113" s="46" t="s">
        <v>358</v>
      </c>
      <c r="D113" s="72">
        <f>D110</f>
        <v>0</v>
      </c>
    </row>
    <row r="114" spans="1:4" ht="25.5" x14ac:dyDescent="0.2">
      <c r="A114" s="44" t="s">
        <v>444</v>
      </c>
      <c r="B114" s="45" t="s">
        <v>179</v>
      </c>
      <c r="C114" s="46" t="s">
        <v>358</v>
      </c>
      <c r="D114" s="72">
        <f>D111</f>
        <v>0</v>
      </c>
    </row>
    <row r="115" spans="1:4" ht="13.5" customHeight="1" x14ac:dyDescent="0.2">
      <c r="A115" s="44" t="s">
        <v>445</v>
      </c>
      <c r="B115" s="48" t="s">
        <v>446</v>
      </c>
      <c r="C115" s="46" t="s">
        <v>327</v>
      </c>
      <c r="D115" s="62"/>
    </row>
    <row r="116" spans="1:4" x14ac:dyDescent="0.2">
      <c r="A116" s="44" t="s">
        <v>447</v>
      </c>
      <c r="B116" s="45" t="s">
        <v>407</v>
      </c>
      <c r="C116" s="46" t="s">
        <v>327</v>
      </c>
      <c r="D116" s="73" t="s">
        <v>408</v>
      </c>
    </row>
    <row r="117" spans="1:4" x14ac:dyDescent="0.2">
      <c r="A117" s="44" t="s">
        <v>448</v>
      </c>
      <c r="B117" s="45" t="s">
        <v>40</v>
      </c>
      <c r="C117" s="46" t="s">
        <v>27</v>
      </c>
      <c r="D117" s="74">
        <f>D118/((5.38*6+5.56*6)/12)</f>
        <v>0</v>
      </c>
    </row>
    <row r="118" spans="1:4" x14ac:dyDescent="0.2">
      <c r="A118" s="44" t="s">
        <v>449</v>
      </c>
      <c r="B118" s="45" t="s">
        <v>93</v>
      </c>
      <c r="C118" s="46" t="s">
        <v>358</v>
      </c>
      <c r="D118" s="51">
        <v>0</v>
      </c>
    </row>
    <row r="119" spans="1:4" x14ac:dyDescent="0.2">
      <c r="A119" s="44" t="s">
        <v>450</v>
      </c>
      <c r="B119" s="45" t="s">
        <v>175</v>
      </c>
      <c r="C119" s="46" t="s">
        <v>358</v>
      </c>
      <c r="D119" s="51">
        <v>0</v>
      </c>
    </row>
    <row r="120" spans="1:4" x14ac:dyDescent="0.2">
      <c r="A120" s="44" t="s">
        <v>451</v>
      </c>
      <c r="B120" s="45" t="s">
        <v>176</v>
      </c>
      <c r="C120" s="46" t="s">
        <v>358</v>
      </c>
      <c r="D120" s="51">
        <f>D118-D119</f>
        <v>0</v>
      </c>
    </row>
    <row r="121" spans="1:4" ht="25.5" x14ac:dyDescent="0.2">
      <c r="A121" s="44" t="s">
        <v>452</v>
      </c>
      <c r="B121" s="45" t="s">
        <v>177</v>
      </c>
      <c r="C121" s="46" t="s">
        <v>358</v>
      </c>
      <c r="D121" s="51">
        <f>D118</f>
        <v>0</v>
      </c>
    </row>
    <row r="122" spans="1:4" ht="25.5" x14ac:dyDescent="0.2">
      <c r="A122" s="44" t="s">
        <v>453</v>
      </c>
      <c r="B122" s="45" t="s">
        <v>178</v>
      </c>
      <c r="C122" s="46" t="s">
        <v>358</v>
      </c>
      <c r="D122" s="51">
        <f>D119</f>
        <v>0</v>
      </c>
    </row>
    <row r="123" spans="1:4" ht="25.5" x14ac:dyDescent="0.2">
      <c r="A123" s="44" t="s">
        <v>454</v>
      </c>
      <c r="B123" s="45" t="s">
        <v>179</v>
      </c>
      <c r="C123" s="46" t="s">
        <v>358</v>
      </c>
      <c r="D123" s="51">
        <f>D120</f>
        <v>0</v>
      </c>
    </row>
    <row r="124" spans="1:4" x14ac:dyDescent="0.2">
      <c r="A124" s="85" t="s">
        <v>181</v>
      </c>
      <c r="B124" s="85"/>
      <c r="C124" s="85"/>
      <c r="D124" s="85"/>
    </row>
    <row r="125" spans="1:4" x14ac:dyDescent="0.2">
      <c r="A125" s="44" t="s">
        <v>396</v>
      </c>
      <c r="B125" s="45" t="s">
        <v>170</v>
      </c>
      <c r="C125" s="46" t="s">
        <v>348</v>
      </c>
      <c r="D125" s="53"/>
    </row>
    <row r="126" spans="1:4" x14ac:dyDescent="0.2">
      <c r="A126" s="44" t="s">
        <v>397</v>
      </c>
      <c r="B126" s="45" t="s">
        <v>171</v>
      </c>
      <c r="C126" s="46" t="s">
        <v>348</v>
      </c>
      <c r="D126" s="53"/>
    </row>
    <row r="127" spans="1:4" x14ac:dyDescent="0.2">
      <c r="A127" s="44" t="s">
        <v>398</v>
      </c>
      <c r="B127" s="45" t="s">
        <v>172</v>
      </c>
      <c r="C127" s="46" t="s">
        <v>348</v>
      </c>
      <c r="D127" s="53"/>
    </row>
    <row r="128" spans="1:4" x14ac:dyDescent="0.2">
      <c r="A128" s="44" t="s">
        <v>399</v>
      </c>
      <c r="B128" s="45" t="s">
        <v>173</v>
      </c>
      <c r="C128" s="46" t="s">
        <v>358</v>
      </c>
      <c r="D128" s="53"/>
    </row>
    <row r="129" spans="1:4" x14ac:dyDescent="0.2">
      <c r="A129" s="86" t="s">
        <v>182</v>
      </c>
      <c r="B129" s="86"/>
      <c r="C129" s="86"/>
      <c r="D129" s="86"/>
    </row>
    <row r="130" spans="1:4" x14ac:dyDescent="0.2">
      <c r="A130" s="18" t="s">
        <v>400</v>
      </c>
      <c r="B130" s="26" t="s">
        <v>183</v>
      </c>
      <c r="C130" s="20" t="s">
        <v>348</v>
      </c>
      <c r="D130" s="53"/>
    </row>
    <row r="131" spans="1:4" x14ac:dyDescent="0.2">
      <c r="A131" s="18" t="s">
        <v>25</v>
      </c>
      <c r="B131" s="26" t="s">
        <v>184</v>
      </c>
      <c r="C131" s="20" t="s">
        <v>348</v>
      </c>
      <c r="D131" s="53"/>
    </row>
    <row r="132" spans="1:4" ht="25.5" x14ac:dyDescent="0.2">
      <c r="A132" s="18" t="s">
        <v>401</v>
      </c>
      <c r="B132" s="26" t="s">
        <v>185</v>
      </c>
      <c r="C132" s="20" t="s">
        <v>358</v>
      </c>
      <c r="D132" s="53"/>
    </row>
  </sheetData>
  <mergeCells count="14">
    <mergeCell ref="A124:D124"/>
    <mergeCell ref="A129:D129"/>
    <mergeCell ref="A8:D8"/>
    <mergeCell ref="A26:D26"/>
    <mergeCell ref="A74:D74"/>
    <mergeCell ref="A79:D79"/>
    <mergeCell ref="A86:D86"/>
    <mergeCell ref="B58:D58"/>
    <mergeCell ref="B31:D31"/>
    <mergeCell ref="B37:D37"/>
    <mergeCell ref="B40:D40"/>
    <mergeCell ref="B46:D46"/>
    <mergeCell ref="B49:D49"/>
    <mergeCell ref="B53:D5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61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1" t="s">
        <v>318</v>
      </c>
      <c r="C4" s="4" t="s">
        <v>106</v>
      </c>
    </row>
    <row r="5" spans="1:3" ht="13.5" thickBot="1" x14ac:dyDescent="0.25">
      <c r="A5" s="1" t="s">
        <v>16</v>
      </c>
      <c r="B5" s="41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1" t="s">
        <v>313</v>
      </c>
      <c r="C4" s="4" t="s">
        <v>108</v>
      </c>
    </row>
    <row r="5" spans="1:3" ht="13.5" thickBot="1" x14ac:dyDescent="0.25">
      <c r="A5" s="1" t="s">
        <v>16</v>
      </c>
      <c r="B5" s="41" t="s">
        <v>314</v>
      </c>
      <c r="C5" s="4" t="s">
        <v>109</v>
      </c>
    </row>
    <row r="6" spans="1:3" ht="13.5" thickBot="1" x14ac:dyDescent="0.25">
      <c r="A6" s="1" t="s">
        <v>360</v>
      </c>
      <c r="B6" s="41" t="s">
        <v>315</v>
      </c>
      <c r="C6" s="4" t="s">
        <v>110</v>
      </c>
    </row>
    <row r="7" spans="1:3" ht="13.5" thickBot="1" x14ac:dyDescent="0.25">
      <c r="A7" s="1" t="s">
        <v>17</v>
      </c>
      <c r="B7" s="41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2022-03-15T12:13:52Z</dcterms:modified>
</cp:coreProperties>
</file>