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2260" windowHeight="9990" tabRatio="693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85" i="13" l="1"/>
  <c r="D73" i="13"/>
  <c r="D66" i="13"/>
  <c r="D65" i="13"/>
  <c r="D61" i="13"/>
  <c r="D28" i="13"/>
  <c r="D67" i="13" l="1"/>
  <c r="D70" i="13"/>
  <c r="D69" i="13" l="1"/>
  <c r="D58" i="13" l="1"/>
  <c r="D43" i="13"/>
  <c r="D37" i="13"/>
  <c r="D54" i="13" l="1"/>
  <c r="D33" i="13"/>
  <c r="D32" i="13"/>
  <c r="D72" i="13" l="1"/>
  <c r="D39" i="13" l="1"/>
  <c r="D36" i="13"/>
  <c r="D117" i="13" l="1"/>
  <c r="D108" i="13"/>
  <c r="D99" i="13"/>
  <c r="D51" i="13" l="1"/>
  <c r="D35" i="13" l="1"/>
  <c r="D30" i="13" l="1"/>
  <c r="D29" i="13"/>
  <c r="D80" i="13" l="1"/>
  <c r="D9" i="13"/>
  <c r="D16" i="13"/>
  <c r="D89" i="13"/>
  <c r="D111" i="13"/>
  <c r="D114" i="13" s="1"/>
  <c r="D122" i="13"/>
  <c r="D121" i="13"/>
  <c r="D120" i="13"/>
  <c r="D123" i="13" s="1"/>
  <c r="D113" i="13"/>
  <c r="D112" i="13"/>
  <c r="D104" i="13"/>
  <c r="D103" i="13"/>
  <c r="D102" i="13"/>
  <c r="D105" i="13" s="1"/>
  <c r="D94" i="13"/>
  <c r="D93" i="13"/>
  <c r="D92" i="13"/>
  <c r="D12" i="13"/>
  <c r="D25" i="13" l="1"/>
  <c r="D23" i="13" s="1"/>
  <c r="D83" i="13"/>
  <c r="D95" i="13"/>
</calcChain>
</file>

<file path=xl/sharedStrings.xml><?xml version="1.0" encoding="utf-8"?>
<sst xmlns="http://schemas.openxmlformats.org/spreadsheetml/2006/main" count="1112" uniqueCount="566">
  <si>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</si>
  <si>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</si>
  <si>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</si>
  <si>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</si>
  <si>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</si>
  <si>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</si>
  <si>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</si>
  <si>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</si>
  <si>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</si>
  <si>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</si>
  <si>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</si>
  <si>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</si>
  <si>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</si>
  <si>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</si>
  <si>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</si>
  <si>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</si>
  <si>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</si>
  <si>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</si>
  <si>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</si>
  <si>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</si>
  <si>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</si>
  <si>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</si>
  <si>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</si>
  <si>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</si>
  <si>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</si>
  <si>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</si>
  <si>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</si>
  <si>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</si>
  <si>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</si>
  <si>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</si>
  <si>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</si>
  <si>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</si>
  <si>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</si>
  <si>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</si>
  <si>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</si>
  <si>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</si>
  <si>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</si>
  <si>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</si>
  <si>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</si>
  <si>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</si>
  <si>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</si>
  <si>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</si>
  <si>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</si>
  <si>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</si>
  <si>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</si>
  <si>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</si>
  <si>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</si>
  <si>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</si>
  <si>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</si>
  <si>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</si>
  <si>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</si>
  <si>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</si>
  <si>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</si>
  <si>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</si>
  <si>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</si>
  <si>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</si>
  <si>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</si>
  <si>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</si>
  <si>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</si>
  <si>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</si>
  <si>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</si>
  <si>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</si>
  <si>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</si>
  <si>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</si>
  <si>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</si>
  <si>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</si>
  <si>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</si>
  <si>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</si>
  <si>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</si>
  <si>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</si>
  <si>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</si>
  <si>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</si>
  <si>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</si>
  <si>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</si>
  <si>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</si>
  <si>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</si>
  <si>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</si>
  <si>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</si>
  <si>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</si>
  <si>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</si>
  <si>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</si>
  <si>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</si>
  <si>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</si>
  <si>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</si>
  <si>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</si>
  <si>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</si>
  <si>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</si>
  <si>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</si>
  <si>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</si>
  <si>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</si>
  <si>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</si>
  <si>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</si>
  <si>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</si>
  <si>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</si>
  <si>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</si>
  <si>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</si>
  <si>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</si>
  <si>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</si>
  <si>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</si>
  <si>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</si>
  <si>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</si>
  <si>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</si>
  <si>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</si>
  <si>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</si>
  <si>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</si>
  <si>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</si>
  <si>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</si>
  <si>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</si>
  <si>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</si>
  <si>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</si>
  <si>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</si>
  <si>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</si>
  <si>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</si>
  <si>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</si>
  <si>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</si>
  <si>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</si>
  <si>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</si>
  <si>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</si>
  <si>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</si>
  <si>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</si>
  <si>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</si>
  <si>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</si>
  <si>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</si>
  <si>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</si>
  <si>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</si>
  <si>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</si>
  <si>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</si>
  <si>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</si>
  <si>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</si>
  <si>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</si>
  <si>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</si>
  <si>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</si>
  <si>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</si>
  <si>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</si>
  <si>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</si>
  <si>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</si>
  <si>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</si>
  <si>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</si>
  <si>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</si>
  <si>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</si>
  <si>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</si>
  <si>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</si>
  <si>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</si>
  <si>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</si>
  <si>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</si>
  <si>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</si>
  <si>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</si>
  <si>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</si>
  <si>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</si>
  <si>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</si>
  <si>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</si>
  <si>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</si>
  <si>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</si>
  <si>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</si>
  <si>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</si>
  <si>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</si>
  <si>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</si>
  <si>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</si>
  <si>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</si>
  <si>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</si>
  <si>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</si>
  <si>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</si>
  <si>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</si>
  <si>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</si>
  <si>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</si>
  <si>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</si>
  <si>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</si>
  <si>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</si>
  <si>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</si>
  <si>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</si>
  <si>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</si>
  <si>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</si>
  <si>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</si>
  <si>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</si>
  <si>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</si>
  <si>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</si>
  <si>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</si>
  <si>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</si>
  <si>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</si>
  <si>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</si>
  <si>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</si>
  <si>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</si>
  <si>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</si>
  <si>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</si>
  <si>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</si>
  <si>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</si>
  <si>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</si>
  <si>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</si>
  <si>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</si>
  <si>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</si>
  <si>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</si>
  <si>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</si>
  <si>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</si>
  <si>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</si>
  <si>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</si>
  <si>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</si>
  <si>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</si>
  <si>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</si>
  <si>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</si>
  <si>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</si>
  <si>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</si>
  <si>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</si>
  <si>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</si>
  <si>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</si>
  <si>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</si>
  <si>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</si>
  <si>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</si>
  <si>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</si>
  <si>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</si>
  <si>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</si>
  <si>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</si>
  <si>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</si>
  <si>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</si>
  <si>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</si>
  <si>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</si>
  <si>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</si>
  <si>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</si>
  <si>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</si>
  <si>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</si>
  <si>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</si>
  <si>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</si>
  <si>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</si>
  <si>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</si>
  <si>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</si>
  <si>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</si>
  <si>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</si>
  <si>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</si>
  <si>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</si>
  <si>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</si>
  <si>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</si>
  <si>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</si>
  <si>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</si>
  <si>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</si>
  <si>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</si>
  <si>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</si>
  <si>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</si>
  <si>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</si>
  <si>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</si>
  <si>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</si>
  <si>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</si>
  <si>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</si>
  <si>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</si>
  <si>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</si>
  <si>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</si>
  <si>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</si>
  <si>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</si>
  <si>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</si>
  <si>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</si>
  <si>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</si>
  <si>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</si>
  <si>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</si>
  <si>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</si>
  <si>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</si>
  <si>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</si>
  <si>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</si>
  <si>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</si>
  <si>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</si>
  <si>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</si>
  <si>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</si>
  <si>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</si>
  <si>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</si>
  <si>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</si>
  <si>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</si>
  <si>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</si>
  <si>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</si>
  <si>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</si>
  <si>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</si>
  <si>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</si>
  <si>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</si>
  <si>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</si>
  <si>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</si>
  <si>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</si>
  <si>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</si>
  <si>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</si>
  <si>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</si>
  <si>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</si>
  <si>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</si>
  <si>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</si>
  <si>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</si>
  <si>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</si>
  <si>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</si>
  <si>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</si>
  <si>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</si>
  <si>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</si>
  <si>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</si>
  <si>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</si>
  <si>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</si>
  <si>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</si>
  <si>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</si>
  <si>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</si>
  <si>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</si>
  <si>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</si>
  <si>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</si>
  <si>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</si>
  <si>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</si>
  <si>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</si>
  <si>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</si>
  <si>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</si>
  <si>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</si>
  <si>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</si>
  <si>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</si>
  <si>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</si>
  <si>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</si>
  <si>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</si>
  <si>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</si>
  <si>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</si>
  <si>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</si>
  <si>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</si>
  <si>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</si>
  <si>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</si>
  <si>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</si>
  <si>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</si>
  <si>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</si>
  <si>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</si>
  <si>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</si>
  <si>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</si>
  <si>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</si>
  <si>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</si>
  <si>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</si>
  <si>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</si>
  <si>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</si>
  <si>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</si>
  <si>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</si>
  <si>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</si>
  <si>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</si>
  <si>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</si>
  <si>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</si>
  <si>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</si>
  <si>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</si>
  <si>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</si>
  <si>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</si>
  <si>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</si>
  <si>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</si>
  <si>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</si>
  <si>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</si>
  <si>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</si>
  <si>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</si>
  <si>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</si>
  <si>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</si>
  <si>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</si>
  <si>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</si>
  <si>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</si>
  <si>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</si>
  <si>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</si>
  <si>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</si>
  <si>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</si>
  <si>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</si>
  <si>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</si>
  <si>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</si>
  <si>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</si>
  <si>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</si>
  <si>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</si>
  <si>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</si>
  <si>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</si>
  <si>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</si>
  <si>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</si>
  <si>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</si>
  <si>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</si>
  <si>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</si>
  <si>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</si>
  <si>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</si>
  <si>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</si>
  <si>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</si>
  <si>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</si>
  <si>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</si>
  <si>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</si>
  <si>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</si>
  <si>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</si>
  <si>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</si>
  <si>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</si>
  <si>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</si>
  <si>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</si>
  <si>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</si>
  <si>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</si>
  <si>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</si>
  <si>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</si>
  <si>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</si>
  <si>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</si>
  <si>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</si>
  <si>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</si>
  <si>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</si>
  <si>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</si>
  <si>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</si>
  <si>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</si>
  <si>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</si>
  <si>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</si>
  <si>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</si>
  <si>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</si>
  <si>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</si>
  <si>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</si>
  <si>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</si>
  <si>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</si>
  <si>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</si>
  <si>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</si>
  <si>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</si>
  <si>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</si>
  <si>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</si>
  <si>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</si>
  <si>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</si>
  <si>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</si>
  <si>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</si>
  <si>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</si>
  <si>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</si>
  <si>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</si>
  <si>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</si>
  <si>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</si>
  <si>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</si>
  <si>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</si>
  <si>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</si>
  <si>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</si>
  <si>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</si>
  <si>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</si>
  <si>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</si>
  <si>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</si>
  <si>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</si>
  <si>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</si>
  <si>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</si>
  <si>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</si>
  <si>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</si>
  <si>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</si>
  <si>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</si>
  <si>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</si>
  <si>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</si>
  <si>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</si>
  <si>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</si>
  <si>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</si>
  <si>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</si>
  <si>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</si>
  <si>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</si>
  <si>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</si>
  <si>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</si>
  <si>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</si>
  <si>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</si>
  <si>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</si>
  <si>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</si>
  <si>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</si>
  <si>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</si>
  <si>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</si>
  <si>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</si>
  <si>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</si>
  <si>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</si>
  <si>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</si>
  <si>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</si>
  <si>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</si>
  <si>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</si>
  <si>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</si>
  <si>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</si>
  <si>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</si>
  <si>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</si>
  <si>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</si>
  <si>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</si>
  <si>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</si>
  <si>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</si>
  <si>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</si>
  <si>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</si>
  <si>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</si>
  <si>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</si>
  <si>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</si>
  <si>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</si>
  <si>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</si>
  <si>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</si>
  <si>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</si>
  <si>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</si>
  <si>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</si>
  <si>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</si>
  <si>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</si>
  <si>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</si>
  <si>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</si>
  <si>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</si>
  <si>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</si>
  <si>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</si>
  <si>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</si>
  <si>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</si>
  <si>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</si>
  <si>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</si>
  <si>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</si>
  <si>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</si>
  <si>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</si>
  <si>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</si>
  <si>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</si>
  <si>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</si>
  <si>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</si>
  <si>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</si>
  <si>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</si>
  <si>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</si>
  <si>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</si>
  <si>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</si>
  <si>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</si>
  <si>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Смена трубопроводов Д-20мм</t>
  </si>
  <si>
    <t>21.5</t>
  </si>
  <si>
    <t>Работы по содержаниюю электрооборудования</t>
  </si>
  <si>
    <t>Смена ламп накаливания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</si>
  <si>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</si>
  <si>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</si>
  <si>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</si>
  <si>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</si>
  <si>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</si>
  <si>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</si>
  <si>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</si>
  <si>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</si>
  <si>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</si>
  <si>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</si>
  <si>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</si>
  <si>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</si>
  <si>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</si>
  <si>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</si>
  <si>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</si>
  <si>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</si>
  <si>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</si>
  <si>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</si>
  <si>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</si>
  <si>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</si>
  <si>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</si>
  <si>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</si>
  <si>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</si>
  <si>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</si>
  <si>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</si>
  <si>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</si>
  <si>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</si>
  <si>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</si>
  <si>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</si>
  <si>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Беляева д. 21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</si>
  <si>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</si>
  <si>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</si>
  <si>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</si>
  <si>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</si>
  <si>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шт</t>
  </si>
  <si>
    <t>3 шт</t>
  </si>
  <si>
    <t>Осмотр инженерных систем в подвальных помещениях</t>
  </si>
  <si>
    <t>Ревизия ВРУ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</si>
  <si>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текущий ремонт</t>
    </r>
  </si>
  <si>
    <t>Окраска газовых труб</t>
  </si>
  <si>
    <t>Россыпь противогололедных материалов на тротуарах вручную (январь)</t>
  </si>
  <si>
    <t>2 шт</t>
  </si>
  <si>
    <t>5,56 м2</t>
  </si>
  <si>
    <t>Ремонт и окраска фасадов</t>
  </si>
  <si>
    <t>Установка поливочных кранов</t>
  </si>
  <si>
    <t>1 м</t>
  </si>
  <si>
    <t>Демонтаж и монтаж трубопровода диаметром 25 мм</t>
  </si>
  <si>
    <t>Смена сгонов Д-20мм</t>
  </si>
  <si>
    <t>18 шт</t>
  </si>
  <si>
    <t>Малярные работы после задымления</t>
  </si>
  <si>
    <t>п.4</t>
  </si>
  <si>
    <t>Установка хомутов диаметров 50/70 мм</t>
  </si>
  <si>
    <t>Смена ламп накаливания Е 27</t>
  </si>
  <si>
    <t>6 шт</t>
  </si>
  <si>
    <t>Ревизия электрощитовых на лестничной клетке</t>
  </si>
  <si>
    <t>5 шт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</si>
  <si>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</si>
  <si>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</si>
  <si>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</si>
  <si>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</si>
  <si>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</si>
  <si>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</si>
  <si>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</si>
  <si>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</si>
  <si>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</si>
  <si>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</si>
  <si>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</si>
  <si>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</si>
  <si>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</si>
  <si>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</si>
  <si>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</si>
  <si>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2021г.</t>
  </si>
  <si>
    <t>01.01.2021г.</t>
  </si>
  <si>
    <t>31.12.2021г.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</si>
</sst>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23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51" fillId="0" borderId="15" xfId="0" applyFont="1" applyBorder="1" applyAlignment="1">
      <alignment wrapText="1"/>
    </xf>
    <xf numFmtId="0" fontId="14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4" fontId="10" fillId="24" borderId="15" xfId="0" applyNumberFormat="1" applyFont="1" applyFill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49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center" vertical="top" wrapText="1"/>
    </xf>
    <xf numFmtId="0" fontId="50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center" vertical="center" wrapText="1"/>
    </xf>
    <xf numFmtId="165" fontId="2" fillId="24" borderId="1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51" fillId="24" borderId="15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left" wrapText="1" indent="4"/>
    </xf>
    <xf numFmtId="0" fontId="52" fillId="0" borderId="15" xfId="0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horizontal="center" vertical="top" wrapText="1"/>
    </xf>
    <xf numFmtId="4" fontId="10" fillId="0" borderId="15" xfId="0" applyNumberFormat="1" applyFont="1" applyFill="1" applyBorder="1" applyAlignment="1">
      <alignment horizontal="right" vertical="center" wrapText="1"/>
    </xf>
    <xf numFmtId="0" fontId="50" fillId="0" borderId="15" xfId="0" applyFont="1" applyFill="1" applyBorder="1" applyAlignment="1">
      <alignment horizontal="left" wrapText="1" indent="4"/>
    </xf>
    <xf numFmtId="49" fontId="50" fillId="0" borderId="15" xfId="0" applyNumberFormat="1" applyFont="1" applyFill="1" applyBorder="1" applyAlignment="1">
      <alignment horizontal="left" wrapText="1" indent="4"/>
    </xf>
    <xf numFmtId="165" fontId="10" fillId="0" borderId="15" xfId="11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51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center" wrapText="1"/>
    </xf>
    <xf numFmtId="49" fontId="49" fillId="0" borderId="15" xfId="97" applyNumberFormat="1" applyFont="1" applyFill="1" applyBorder="1" applyAlignment="1">
      <alignment horizontal="left" vertical="top" wrapText="1" indent="1"/>
    </xf>
    <xf numFmtId="0" fontId="49" fillId="0" borderId="15" xfId="97" applyFont="1" applyFill="1" applyBorder="1" applyAlignment="1">
      <alignment horizontal="left" wrapText="1"/>
    </xf>
    <xf numFmtId="0" fontId="49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49" fillId="0" borderId="15" xfId="0" applyNumberFormat="1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left" wrapText="1"/>
    </xf>
    <xf numFmtId="0" fontId="49" fillId="0" borderId="18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horizontal="left" wrapText="1"/>
    </xf>
    <xf numFmtId="49" fontId="49" fillId="0" borderId="22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wrapText="1"/>
    </xf>
    <xf numFmtId="49" fontId="49" fillId="0" borderId="21" xfId="0" applyNumberFormat="1" applyFont="1" applyFill="1" applyBorder="1" applyAlignment="1">
      <alignment horizontal="center" vertical="top" wrapText="1"/>
    </xf>
    <xf numFmtId="49" fontId="49" fillId="0" borderId="20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left" wrapText="1"/>
    </xf>
    <xf numFmtId="49" fontId="49" fillId="0" borderId="20" xfId="0" applyNumberFormat="1" applyFont="1" applyFill="1" applyBorder="1" applyAlignment="1">
      <alignment horizontal="center" vertical="top" wrapText="1"/>
    </xf>
    <xf numFmtId="0" fontId="51" fillId="0" borderId="15" xfId="0" applyFont="1" applyFill="1" applyBorder="1" applyAlignment="1">
      <alignment horizontal="center" vertical="top" wrapText="1"/>
    </xf>
    <xf numFmtId="0" fontId="49" fillId="0" borderId="15" xfId="0" applyFont="1" applyFill="1" applyBorder="1" applyAlignment="1">
      <alignment horizontal="center" wrapText="1"/>
    </xf>
    <xf numFmtId="0" fontId="53" fillId="0" borderId="15" xfId="0" applyFont="1" applyFill="1" applyBorder="1" applyAlignment="1">
      <alignment vertical="center" wrapText="1"/>
    </xf>
    <xf numFmtId="4" fontId="49" fillId="0" borderId="19" xfId="0" applyNumberFormat="1" applyFont="1" applyFill="1" applyBorder="1" applyAlignment="1">
      <alignment horizontal="right" wrapText="1"/>
    </xf>
    <xf numFmtId="165" fontId="10" fillId="0" borderId="15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workbookViewId="0">
      <pane xSplit="3" ySplit="6" topLeftCell="D37" activePane="bottomRight" state="frozen"/>
      <selection pane="topRight" activeCell="D1" sqref="D1"/>
      <selection pane="bottomLeft" activeCell="A7" sqref="A7"/>
      <selection pane="bottomRight" activeCell="F41" sqref="F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7" t="s">
        <v>466</v>
      </c>
    </row>
    <row r="3" spans="1:9" x14ac:dyDescent="0.2">
      <c r="A3" t="s">
        <v>321</v>
      </c>
    </row>
    <row r="4" spans="1:9" x14ac:dyDescent="0.2">
      <c r="B4" t="s">
        <v>525</v>
      </c>
    </row>
    <row r="6" spans="1:9" ht="21.75" customHeight="1" x14ac:dyDescent="0.2">
      <c r="A6" s="25" t="s">
        <v>322</v>
      </c>
      <c r="B6" s="25" t="s">
        <v>323</v>
      </c>
      <c r="C6" s="25" t="s">
        <v>324</v>
      </c>
      <c r="D6" s="25" t="s">
        <v>325</v>
      </c>
    </row>
    <row r="7" spans="1:9" ht="27" customHeight="1" x14ac:dyDescent="0.2">
      <c r="A7" s="18" t="s">
        <v>363</v>
      </c>
      <c r="B7" s="67" t="s">
        <v>326</v>
      </c>
      <c r="C7" s="20" t="s">
        <v>327</v>
      </c>
      <c r="D7" s="20"/>
      <c r="E7" s="77" t="s">
        <v>308</v>
      </c>
      <c r="F7" s="78"/>
      <c r="G7" s="78"/>
      <c r="H7" s="78"/>
      <c r="I7" s="36"/>
    </row>
    <row r="8" spans="1:9" ht="12.75" customHeight="1" x14ac:dyDescent="0.2">
      <c r="A8" s="76" t="s">
        <v>328</v>
      </c>
      <c r="B8" s="76"/>
      <c r="C8" s="76"/>
      <c r="D8" s="76"/>
    </row>
    <row r="9" spans="1:9" ht="51" x14ac:dyDescent="0.2">
      <c r="A9" s="18" t="s">
        <v>16</v>
      </c>
      <c r="B9" s="22" t="s">
        <v>329</v>
      </c>
      <c r="C9" s="20" t="s">
        <v>327</v>
      </c>
      <c r="D9" s="23" t="s">
        <v>548</v>
      </c>
      <c r="E9" s="17" t="s">
        <v>45</v>
      </c>
    </row>
    <row r="10" spans="1:9" x14ac:dyDescent="0.2">
      <c r="A10" s="18"/>
      <c r="B10" s="41" t="s">
        <v>409</v>
      </c>
      <c r="C10" s="20"/>
      <c r="D10" s="24"/>
      <c r="E10" s="17"/>
    </row>
    <row r="11" spans="1:9" ht="25.5" x14ac:dyDescent="0.2">
      <c r="A11" s="18" t="s">
        <v>360</v>
      </c>
      <c r="B11" s="22" t="s">
        <v>330</v>
      </c>
      <c r="C11" s="20" t="s">
        <v>327</v>
      </c>
      <c r="D11" s="35" t="s">
        <v>549</v>
      </c>
    </row>
    <row r="12" spans="1:9" ht="17.25" customHeight="1" x14ac:dyDescent="0.2">
      <c r="A12" s="18" t="s">
        <v>17</v>
      </c>
      <c r="B12" s="22" t="s">
        <v>331</v>
      </c>
      <c r="C12" s="20" t="s">
        <v>327</v>
      </c>
      <c r="D12" s="24" t="s">
        <v>550</v>
      </c>
      <c r="E12" s="77" t="s">
        <v>410</v>
      </c>
      <c r="F12" s="78"/>
      <c r="G12" s="78"/>
      <c r="H12" s="78"/>
      <c r="I12" s="78"/>
    </row>
    <row r="13" spans="1:9" ht="17.25" customHeight="1" x14ac:dyDescent="0.2">
      <c r="A13" s="18"/>
      <c r="B13" s="41" t="s">
        <v>411</v>
      </c>
      <c r="C13" s="20"/>
      <c r="D13" s="24" t="s">
        <v>551</v>
      </c>
      <c r="E13" s="77"/>
      <c r="F13" s="78"/>
      <c r="G13" s="78"/>
      <c r="H13" s="78"/>
      <c r="I13" s="78"/>
    </row>
    <row r="14" spans="1:9" ht="17.25" customHeight="1" x14ac:dyDescent="0.2">
      <c r="A14" s="18"/>
      <c r="B14" s="41" t="s">
        <v>412</v>
      </c>
      <c r="C14" s="20"/>
      <c r="D14" s="24" t="s">
        <v>552</v>
      </c>
      <c r="E14" s="77"/>
      <c r="F14" s="78"/>
      <c r="G14" s="78"/>
      <c r="H14" s="78"/>
      <c r="I14" s="78"/>
    </row>
    <row r="15" spans="1:9" ht="51" x14ac:dyDescent="0.2">
      <c r="A15" s="18" t="s">
        <v>18</v>
      </c>
      <c r="B15" s="22" t="s">
        <v>332</v>
      </c>
      <c r="C15" s="20" t="s">
        <v>327</v>
      </c>
      <c r="D15" s="54" t="s">
        <v>553</v>
      </c>
    </row>
    <row r="16" spans="1:9" ht="25.5" x14ac:dyDescent="0.2">
      <c r="A16" s="18" t="s">
        <v>19</v>
      </c>
      <c r="B16" s="19" t="s">
        <v>333</v>
      </c>
      <c r="C16" s="20" t="s">
        <v>327</v>
      </c>
      <c r="D16" s="51">
        <v>5050025306</v>
      </c>
    </row>
    <row r="17" spans="1:14" ht="38.25" x14ac:dyDescent="0.2">
      <c r="A17" s="18" t="s">
        <v>20</v>
      </c>
      <c r="B17" s="19" t="s">
        <v>319</v>
      </c>
      <c r="C17" s="20" t="s">
        <v>327</v>
      </c>
      <c r="D17" s="55" t="s">
        <v>554</v>
      </c>
    </row>
    <row r="18" spans="1:14" ht="38.25" x14ac:dyDescent="0.2">
      <c r="A18" s="18" t="s">
        <v>21</v>
      </c>
      <c r="B18" s="19" t="s">
        <v>334</v>
      </c>
      <c r="C18" s="20" t="s">
        <v>327</v>
      </c>
      <c r="D18" s="55" t="s">
        <v>554</v>
      </c>
    </row>
    <row r="19" spans="1:14" ht="27" customHeight="1" x14ac:dyDescent="0.2">
      <c r="A19" s="18" t="s">
        <v>22</v>
      </c>
      <c r="B19" s="19" t="s">
        <v>335</v>
      </c>
      <c r="C19" s="20" t="s">
        <v>327</v>
      </c>
      <c r="D19" s="56" t="s">
        <v>555</v>
      </c>
      <c r="E19" s="79" t="s">
        <v>309</v>
      </c>
      <c r="F19" s="80"/>
      <c r="G19" s="80"/>
      <c r="H19" s="80"/>
      <c r="I19" s="80"/>
    </row>
    <row r="20" spans="1:14" x14ac:dyDescent="0.2">
      <c r="A20" s="18" t="s">
        <v>23</v>
      </c>
      <c r="B20" s="22" t="s">
        <v>336</v>
      </c>
      <c r="C20" s="20" t="s">
        <v>327</v>
      </c>
      <c r="D20" s="57" t="s">
        <v>556</v>
      </c>
    </row>
    <row r="21" spans="1:14" ht="25.5" x14ac:dyDescent="0.2">
      <c r="A21" s="18" t="s">
        <v>24</v>
      </c>
      <c r="B21" s="22" t="s">
        <v>337</v>
      </c>
      <c r="C21" s="20" t="s">
        <v>327</v>
      </c>
      <c r="D21" s="23"/>
    </row>
    <row r="22" spans="1:14" x14ac:dyDescent="0.2">
      <c r="A22" s="18" t="s">
        <v>364</v>
      </c>
      <c r="B22" s="22" t="s">
        <v>338</v>
      </c>
      <c r="C22" s="20" t="s">
        <v>327</v>
      </c>
      <c r="D22" s="24" t="s">
        <v>557</v>
      </c>
    </row>
    <row r="23" spans="1:14" x14ac:dyDescent="0.2">
      <c r="A23" s="18"/>
      <c r="B23" s="41" t="s">
        <v>104</v>
      </c>
      <c r="C23" s="20" t="s">
        <v>327</v>
      </c>
      <c r="D23" s="20"/>
    </row>
    <row r="24" spans="1:14" ht="76.5" x14ac:dyDescent="0.2">
      <c r="A24" s="18" t="s">
        <v>365</v>
      </c>
      <c r="B24" s="22" t="s">
        <v>339</v>
      </c>
      <c r="C24" s="20" t="s">
        <v>327</v>
      </c>
      <c r="D24" s="34" t="s">
        <v>558</v>
      </c>
      <c r="E24" s="77" t="s">
        <v>310</v>
      </c>
      <c r="F24" s="78"/>
      <c r="G24" s="78"/>
      <c r="H24" s="78"/>
      <c r="I24" s="78"/>
      <c r="K24" s="39" t="s">
        <v>6</v>
      </c>
      <c r="L24" s="39" t="s">
        <v>7</v>
      </c>
      <c r="M24" s="39" t="s">
        <v>8</v>
      </c>
      <c r="N24" s="39" t="s">
        <v>9</v>
      </c>
    </row>
    <row r="25" spans="1:14" x14ac:dyDescent="0.2">
      <c r="A25" s="18" t="s">
        <v>366</v>
      </c>
      <c r="B25" s="22" t="s">
        <v>340</v>
      </c>
      <c r="C25" s="20" t="s">
        <v>327</v>
      </c>
      <c r="D25" s="34"/>
      <c r="K25" s="21" t="s">
        <v>414</v>
      </c>
      <c r="L25" s="27" t="s">
        <v>11</v>
      </c>
      <c r="M25" s="21" t="s">
        <v>10</v>
      </c>
      <c r="N25" s="21" t="s">
        <v>14</v>
      </c>
    </row>
    <row r="26" spans="1:14" ht="38.25" x14ac:dyDescent="0.2">
      <c r="A26" s="18" t="s">
        <v>367</v>
      </c>
      <c r="B26" s="42" t="s">
        <v>341</v>
      </c>
      <c r="C26" s="20" t="s">
        <v>327</v>
      </c>
      <c r="D26" s="55" t="s">
        <v>559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368</v>
      </c>
      <c r="B27" s="42" t="s">
        <v>342</v>
      </c>
      <c r="C27" s="20" t="s">
        <v>327</v>
      </c>
      <c r="D27" s="24" t="s">
        <v>560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369</v>
      </c>
      <c r="B28" s="42" t="s">
        <v>343</v>
      </c>
      <c r="C28" s="20" t="s">
        <v>327</v>
      </c>
      <c r="D28" s="31" t="s">
        <v>467</v>
      </c>
      <c r="E28" s="9" t="s">
        <v>311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370</v>
      </c>
      <c r="B29" s="22" t="s">
        <v>344</v>
      </c>
      <c r="C29" s="24" t="s">
        <v>345</v>
      </c>
      <c r="D29" s="34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371</v>
      </c>
      <c r="B30" s="22" t="s">
        <v>346</v>
      </c>
      <c r="C30" s="24" t="s">
        <v>345</v>
      </c>
      <c r="D30" s="34"/>
      <c r="K30" s="21" t="s">
        <v>4</v>
      </c>
      <c r="L30" s="73" t="s">
        <v>12</v>
      </c>
      <c r="M30" s="74"/>
      <c r="N30" s="75"/>
    </row>
    <row r="31" spans="1:14" ht="12.75" customHeight="1" x14ac:dyDescent="0.2">
      <c r="A31" s="18" t="s">
        <v>372</v>
      </c>
      <c r="B31" s="22" t="s">
        <v>347</v>
      </c>
      <c r="C31" s="20" t="s">
        <v>348</v>
      </c>
      <c r="D31" s="31"/>
      <c r="E31" s="77" t="s">
        <v>212</v>
      </c>
      <c r="F31" s="78"/>
      <c r="G31" s="78"/>
      <c r="H31" s="78"/>
      <c r="I31" s="78"/>
      <c r="K31" s="21" t="s">
        <v>5</v>
      </c>
      <c r="L31" s="73" t="s">
        <v>12</v>
      </c>
      <c r="M31" s="74"/>
      <c r="N31" s="75"/>
    </row>
    <row r="32" spans="1:14" x14ac:dyDescent="0.2">
      <c r="A32" s="18" t="s">
        <v>373</v>
      </c>
      <c r="B32" s="22" t="s">
        <v>349</v>
      </c>
      <c r="C32" s="20" t="s">
        <v>350</v>
      </c>
      <c r="D32" s="31"/>
    </row>
    <row r="33" spans="1:5" ht="29.25" customHeight="1" x14ac:dyDescent="0.2">
      <c r="A33" s="18" t="s">
        <v>374</v>
      </c>
      <c r="B33" s="22" t="s">
        <v>41</v>
      </c>
      <c r="C33" s="20" t="s">
        <v>351</v>
      </c>
      <c r="D33" s="31"/>
    </row>
    <row r="34" spans="1:5" x14ac:dyDescent="0.2">
      <c r="A34" s="18"/>
      <c r="B34" s="41" t="s">
        <v>42</v>
      </c>
      <c r="C34" s="20" t="s">
        <v>351</v>
      </c>
      <c r="D34" s="31"/>
    </row>
    <row r="35" spans="1:5" x14ac:dyDescent="0.2">
      <c r="A35" s="18"/>
      <c r="B35" s="41" t="s">
        <v>43</v>
      </c>
      <c r="C35" s="20" t="s">
        <v>351</v>
      </c>
      <c r="D35" s="31"/>
    </row>
    <row r="36" spans="1:5" x14ac:dyDescent="0.2">
      <c r="A36" s="18"/>
      <c r="B36" s="41" t="s">
        <v>44</v>
      </c>
      <c r="C36" s="20" t="s">
        <v>351</v>
      </c>
      <c r="D36" s="31"/>
    </row>
    <row r="37" spans="1:5" ht="25.5" x14ac:dyDescent="0.2">
      <c r="A37" s="30" t="s">
        <v>375</v>
      </c>
      <c r="B37" s="22" t="s">
        <v>352</v>
      </c>
      <c r="C37" s="38" t="s">
        <v>327</v>
      </c>
      <c r="D37" s="38"/>
    </row>
    <row r="38" spans="1:5" ht="30" customHeight="1" x14ac:dyDescent="0.2">
      <c r="A38" s="76" t="s">
        <v>213</v>
      </c>
      <c r="B38" s="76"/>
      <c r="C38" s="76"/>
      <c r="D38" s="76"/>
      <c r="E38" t="s">
        <v>312</v>
      </c>
    </row>
    <row r="39" spans="1:5" ht="15.75" x14ac:dyDescent="0.2">
      <c r="A39" s="18" t="s">
        <v>376</v>
      </c>
      <c r="B39" s="19" t="s">
        <v>353</v>
      </c>
      <c r="C39" s="28" t="s">
        <v>327</v>
      </c>
      <c r="D39" s="31" t="s">
        <v>561</v>
      </c>
    </row>
    <row r="40" spans="1:5" ht="15.75" x14ac:dyDescent="0.2">
      <c r="A40" s="18" t="s">
        <v>377</v>
      </c>
      <c r="B40" s="19" t="s">
        <v>354</v>
      </c>
      <c r="C40" s="28" t="s">
        <v>327</v>
      </c>
      <c r="D40" s="31" t="s">
        <v>562</v>
      </c>
    </row>
    <row r="41" spans="1:5" ht="63.75" x14ac:dyDescent="0.2">
      <c r="A41" s="18" t="s">
        <v>378</v>
      </c>
      <c r="B41" s="19" t="s">
        <v>355</v>
      </c>
      <c r="C41" s="28" t="s">
        <v>327</v>
      </c>
      <c r="D41" s="31" t="s">
        <v>468</v>
      </c>
    </row>
    <row r="42" spans="1:5" ht="15.75" x14ac:dyDescent="0.2">
      <c r="A42" s="18" t="s">
        <v>379</v>
      </c>
      <c r="B42" s="19" t="s">
        <v>356</v>
      </c>
      <c r="C42" s="28" t="s">
        <v>327</v>
      </c>
      <c r="D42" s="38"/>
    </row>
    <row r="43" spans="1:5" ht="15.75" x14ac:dyDescent="0.2">
      <c r="A43" s="18" t="s">
        <v>380</v>
      </c>
      <c r="B43" s="19" t="s">
        <v>357</v>
      </c>
      <c r="C43" s="28" t="s">
        <v>327</v>
      </c>
      <c r="D43" s="38"/>
    </row>
    <row r="45" spans="1:5" x14ac:dyDescent="0.2">
      <c r="A45" s="37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801</v>
      </c>
      <c r="C4" s="4" t="s">
        <v>129</v>
      </c>
    </row>
    <row r="5" spans="1:3" ht="13.5" thickBot="1" x14ac:dyDescent="0.25">
      <c r="A5" s="14" t="s">
        <v>16</v>
      </c>
      <c r="B5" s="2">
        <v>802</v>
      </c>
      <c r="C5" s="4" t="s">
        <v>130</v>
      </c>
    </row>
    <row r="6" spans="1:3" ht="13.5" thickBot="1" x14ac:dyDescent="0.25">
      <c r="A6" s="14" t="s">
        <v>360</v>
      </c>
      <c r="B6" s="2">
        <v>803</v>
      </c>
      <c r="C6" s="4" t="s">
        <v>131</v>
      </c>
    </row>
    <row r="7" spans="1:3" ht="13.5" thickBot="1" x14ac:dyDescent="0.25">
      <c r="A7" s="14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901</v>
      </c>
      <c r="C4" s="4" t="s">
        <v>133</v>
      </c>
    </row>
    <row r="5" spans="1:3" ht="13.5" thickBot="1" x14ac:dyDescent="0.25">
      <c r="A5" s="14" t="s">
        <v>16</v>
      </c>
      <c r="B5" s="2">
        <v>902</v>
      </c>
      <c r="C5" s="4" t="s">
        <v>134</v>
      </c>
    </row>
    <row r="6" spans="1:3" ht="13.5" thickBot="1" x14ac:dyDescent="0.25">
      <c r="A6" s="14" t="s">
        <v>360</v>
      </c>
      <c r="B6" s="2">
        <v>903</v>
      </c>
      <c r="C6" s="4" t="s">
        <v>135</v>
      </c>
    </row>
    <row r="7" spans="1:3" ht="13.5" thickBot="1" x14ac:dyDescent="0.25">
      <c r="A7" s="14" t="s">
        <v>17</v>
      </c>
      <c r="B7" s="2">
        <v>904</v>
      </c>
      <c r="C7" s="4" t="s">
        <v>131</v>
      </c>
    </row>
    <row r="8" spans="1:3" ht="13.5" thickBot="1" x14ac:dyDescent="0.25">
      <c r="A8" s="14" t="s">
        <v>18</v>
      </c>
      <c r="B8" s="2">
        <v>905</v>
      </c>
      <c r="C8" s="4" t="s">
        <v>130</v>
      </c>
    </row>
    <row r="9" spans="1:3" ht="13.5" thickBot="1" x14ac:dyDescent="0.25">
      <c r="A9" s="14" t="s">
        <v>19</v>
      </c>
      <c r="B9" s="2">
        <v>906</v>
      </c>
      <c r="C9" s="4" t="s">
        <v>136</v>
      </c>
    </row>
    <row r="10" spans="1:3" ht="13.5" thickBot="1" x14ac:dyDescent="0.25">
      <c r="A10" s="14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1001</v>
      </c>
      <c r="C4" s="4" t="s">
        <v>143</v>
      </c>
    </row>
    <row r="5" spans="1:3" ht="13.5" thickBot="1" x14ac:dyDescent="0.25">
      <c r="A5" s="14" t="s">
        <v>16</v>
      </c>
      <c r="B5" s="2">
        <v>1002</v>
      </c>
      <c r="C5" s="4" t="s">
        <v>144</v>
      </c>
    </row>
    <row r="6" spans="1:3" ht="13.5" thickBot="1" x14ac:dyDescent="0.25">
      <c r="A6" s="14" t="s">
        <v>360</v>
      </c>
      <c r="B6" s="2">
        <v>1003</v>
      </c>
      <c r="C6" s="4" t="s">
        <v>145</v>
      </c>
    </row>
    <row r="7" spans="1:3" ht="13.5" thickBot="1" x14ac:dyDescent="0.25">
      <c r="A7" s="14" t="s">
        <v>17</v>
      </c>
      <c r="B7" s="2">
        <v>1004</v>
      </c>
      <c r="C7" s="4" t="s">
        <v>146</v>
      </c>
    </row>
    <row r="8" spans="1:3" ht="13.5" thickBot="1" x14ac:dyDescent="0.25">
      <c r="A8" s="14" t="s">
        <v>18</v>
      </c>
      <c r="B8" s="2">
        <v>1005</v>
      </c>
      <c r="C8" s="4" t="s">
        <v>147</v>
      </c>
    </row>
    <row r="9" spans="1:3" ht="13.5" thickBot="1" x14ac:dyDescent="0.25">
      <c r="A9" s="14" t="s">
        <v>19</v>
      </c>
      <c r="B9" s="2">
        <v>1006</v>
      </c>
      <c r="C9" s="4" t="s">
        <v>148</v>
      </c>
    </row>
    <row r="10" spans="1:3" ht="13.5" thickBot="1" x14ac:dyDescent="0.25">
      <c r="A10" s="14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1101</v>
      </c>
      <c r="C4" s="4" t="s">
        <v>149</v>
      </c>
    </row>
    <row r="5" spans="1:3" ht="13.5" thickBot="1" x14ac:dyDescent="0.25">
      <c r="A5" s="14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4" t="s">
        <v>359</v>
      </c>
      <c r="B4" s="2">
        <v>12001</v>
      </c>
      <c r="C4" s="4" t="s">
        <v>151</v>
      </c>
    </row>
    <row r="5" spans="1:3" ht="13.5" thickBot="1" x14ac:dyDescent="0.25">
      <c r="A5" s="14" t="s">
        <v>16</v>
      </c>
      <c r="B5" s="2">
        <v>12002</v>
      </c>
      <c r="C5" s="4" t="s">
        <v>152</v>
      </c>
    </row>
    <row r="6" spans="1:3" ht="13.5" thickBot="1" x14ac:dyDescent="0.25">
      <c r="A6" s="14" t="s">
        <v>360</v>
      </c>
      <c r="B6" s="2">
        <v>12003</v>
      </c>
      <c r="C6" s="4" t="s">
        <v>153</v>
      </c>
    </row>
    <row r="7" spans="1:3" ht="13.5" thickBot="1" x14ac:dyDescent="0.25">
      <c r="A7" s="14" t="s">
        <v>17</v>
      </c>
      <c r="B7" s="2">
        <v>12004</v>
      </c>
      <c r="C7" s="4" t="s">
        <v>154</v>
      </c>
    </row>
    <row r="8" spans="1:3" ht="13.5" thickBot="1" x14ac:dyDescent="0.25">
      <c r="A8" s="14" t="s">
        <v>18</v>
      </c>
      <c r="B8" s="2">
        <v>12005</v>
      </c>
      <c r="C8" s="4" t="s">
        <v>155</v>
      </c>
    </row>
    <row r="9" spans="1:3" ht="13.5" thickBot="1" x14ac:dyDescent="0.25">
      <c r="A9" s="14" t="s">
        <v>19</v>
      </c>
      <c r="B9" s="2">
        <v>12006</v>
      </c>
      <c r="C9" s="4" t="s">
        <v>156</v>
      </c>
    </row>
    <row r="10" spans="1:3" ht="13.5" thickBot="1" x14ac:dyDescent="0.25">
      <c r="A10" s="14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1301</v>
      </c>
      <c r="C4" s="4" t="s">
        <v>138</v>
      </c>
    </row>
    <row r="5" spans="1:3" ht="13.5" thickBot="1" x14ac:dyDescent="0.25">
      <c r="A5" s="14" t="s">
        <v>16</v>
      </c>
      <c r="B5" s="2">
        <v>1302</v>
      </c>
      <c r="C5" s="4" t="s">
        <v>158</v>
      </c>
    </row>
    <row r="6" spans="1:3" ht="13.5" thickBot="1" x14ac:dyDescent="0.25">
      <c r="A6" s="14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5" t="s">
        <v>359</v>
      </c>
      <c r="B4" s="2">
        <v>1401</v>
      </c>
      <c r="C4" s="4" t="s">
        <v>160</v>
      </c>
    </row>
    <row r="5" spans="1:3" ht="13.5" thickBot="1" x14ac:dyDescent="0.25">
      <c r="A5" s="15" t="s">
        <v>16</v>
      </c>
      <c r="B5" s="2">
        <v>1402</v>
      </c>
      <c r="C5" s="4" t="s">
        <v>161</v>
      </c>
    </row>
    <row r="6" spans="1:3" ht="13.5" thickBot="1" x14ac:dyDescent="0.25">
      <c r="A6" s="15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1501</v>
      </c>
      <c r="C4" s="2" t="s">
        <v>163</v>
      </c>
    </row>
    <row r="5" spans="1:3" ht="13.5" thickBot="1" x14ac:dyDescent="0.25">
      <c r="A5" s="14" t="s">
        <v>16</v>
      </c>
      <c r="B5" s="2">
        <v>1502</v>
      </c>
      <c r="C5" s="2" t="s">
        <v>164</v>
      </c>
    </row>
    <row r="6" spans="1:3" ht="13.5" thickBot="1" x14ac:dyDescent="0.25">
      <c r="A6" s="14" t="s">
        <v>360</v>
      </c>
      <c r="B6" s="2">
        <v>1503</v>
      </c>
      <c r="C6" s="2" t="s">
        <v>214</v>
      </c>
    </row>
    <row r="7" spans="1:3" ht="13.5" thickBot="1" x14ac:dyDescent="0.25">
      <c r="A7" s="14" t="s">
        <v>17</v>
      </c>
      <c r="B7" s="2">
        <v>1504</v>
      </c>
      <c r="C7" s="2" t="s">
        <v>215</v>
      </c>
    </row>
    <row r="8" spans="1:3" ht="13.5" thickBot="1" x14ac:dyDescent="0.25">
      <c r="A8" s="14" t="s">
        <v>18</v>
      </c>
      <c r="B8" s="2">
        <v>1505</v>
      </c>
      <c r="C8" s="2" t="s">
        <v>216</v>
      </c>
    </row>
    <row r="9" spans="1:3" ht="13.5" thickBot="1" x14ac:dyDescent="0.25">
      <c r="A9" s="14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6" t="s">
        <v>359</v>
      </c>
      <c r="B4" s="2">
        <v>1601</v>
      </c>
      <c r="C4" s="4" t="s">
        <v>218</v>
      </c>
    </row>
    <row r="5" spans="1:3" ht="13.5" thickBot="1" x14ac:dyDescent="0.25">
      <c r="A5" s="14" t="s">
        <v>16</v>
      </c>
      <c r="B5" s="2">
        <v>1602</v>
      </c>
      <c r="C5" s="4" t="s">
        <v>219</v>
      </c>
    </row>
    <row r="6" spans="1:3" ht="13.5" thickBot="1" x14ac:dyDescent="0.25">
      <c r="A6" s="14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1701</v>
      </c>
      <c r="C4" s="4" t="s">
        <v>221</v>
      </c>
    </row>
    <row r="5" spans="1:3" ht="13.5" thickBot="1" x14ac:dyDescent="0.25">
      <c r="A5" s="15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workbookViewId="0">
      <pane xSplit="3" ySplit="4" topLeftCell="D20" activePane="bottomRight" state="frozen"/>
      <selection activeCell="E44" sqref="E44"/>
      <selection pane="topRight" activeCell="E44" sqref="E44"/>
      <selection pane="bottomLeft" activeCell="E44" sqref="E44"/>
      <selection pane="bottomRight" activeCell="A8" sqref="A8:D8"/>
    </sheetView>
  </sheetViews>
  <sheetFormatPr defaultRowHeight="12.75" x14ac:dyDescent="0.2"/>
  <cols>
    <col min="1" max="1" width="7.28515625" customWidth="1"/>
    <col min="2" max="2" width="50.7109375" customWidth="1"/>
    <col min="3" max="3" width="12" customWidth="1"/>
    <col min="4" max="4" width="19.85546875" style="50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7" t="s">
        <v>563</v>
      </c>
    </row>
    <row r="3" spans="1:5" x14ac:dyDescent="0.2">
      <c r="B3" s="47" t="s">
        <v>521</v>
      </c>
    </row>
    <row r="4" spans="1:5" ht="15.75" x14ac:dyDescent="0.25">
      <c r="A4" s="25" t="s">
        <v>322</v>
      </c>
      <c r="B4" s="33" t="s">
        <v>323</v>
      </c>
      <c r="C4" s="33" t="s">
        <v>324</v>
      </c>
      <c r="D4" s="48" t="s">
        <v>325</v>
      </c>
    </row>
    <row r="5" spans="1:5" x14ac:dyDescent="0.2">
      <c r="A5" s="18" t="s">
        <v>359</v>
      </c>
      <c r="B5" s="29" t="s">
        <v>326</v>
      </c>
      <c r="C5" s="20" t="s">
        <v>327</v>
      </c>
      <c r="D5" s="51"/>
    </row>
    <row r="6" spans="1:5" x14ac:dyDescent="0.2">
      <c r="A6" s="18" t="s">
        <v>16</v>
      </c>
      <c r="B6" s="29" t="s">
        <v>29</v>
      </c>
      <c r="C6" s="20" t="s">
        <v>327</v>
      </c>
      <c r="D6" s="51" t="s">
        <v>564</v>
      </c>
      <c r="E6" s="9"/>
    </row>
    <row r="7" spans="1:5" x14ac:dyDescent="0.2">
      <c r="A7" s="18" t="s">
        <v>360</v>
      </c>
      <c r="B7" s="29" t="s">
        <v>30</v>
      </c>
      <c r="C7" s="20" t="s">
        <v>327</v>
      </c>
      <c r="D7" s="51" t="s">
        <v>565</v>
      </c>
      <c r="E7" s="9"/>
    </row>
    <row r="8" spans="1:5" ht="30" customHeight="1" x14ac:dyDescent="0.2">
      <c r="A8" s="82" t="s">
        <v>165</v>
      </c>
      <c r="B8" s="82"/>
      <c r="C8" s="82"/>
      <c r="D8" s="82"/>
    </row>
    <row r="9" spans="1:5" ht="25.5" x14ac:dyDescent="0.2">
      <c r="A9" s="18" t="s">
        <v>17</v>
      </c>
      <c r="B9" s="32" t="s">
        <v>31</v>
      </c>
      <c r="C9" s="20" t="s">
        <v>358</v>
      </c>
      <c r="D9" s="65">
        <f>D11</f>
        <v>0</v>
      </c>
    </row>
    <row r="10" spans="1:5" x14ac:dyDescent="0.2">
      <c r="A10" s="30" t="s">
        <v>18</v>
      </c>
      <c r="B10" s="84" t="s">
        <v>32</v>
      </c>
      <c r="C10" s="31" t="s">
        <v>358</v>
      </c>
      <c r="D10" s="85"/>
      <c r="E10" s="9"/>
    </row>
    <row r="11" spans="1:5" x14ac:dyDescent="0.2">
      <c r="A11" s="30" t="s">
        <v>19</v>
      </c>
      <c r="B11" s="84" t="s">
        <v>33</v>
      </c>
      <c r="C11" s="31" t="s">
        <v>358</v>
      </c>
      <c r="D11" s="86">
        <v>0</v>
      </c>
      <c r="E11" s="9"/>
    </row>
    <row r="12" spans="1:5" ht="25.5" x14ac:dyDescent="0.2">
      <c r="A12" s="87" t="s">
        <v>20</v>
      </c>
      <c r="B12" s="88" t="s">
        <v>166</v>
      </c>
      <c r="C12" s="89" t="s">
        <v>358</v>
      </c>
      <c r="D12" s="90">
        <f>SUM(D13:D15)</f>
        <v>757353.3</v>
      </c>
    </row>
    <row r="13" spans="1:5" x14ac:dyDescent="0.2">
      <c r="A13" s="87" t="s">
        <v>21</v>
      </c>
      <c r="B13" s="91" t="s">
        <v>455</v>
      </c>
      <c r="C13" s="89" t="s">
        <v>358</v>
      </c>
      <c r="D13" s="86">
        <v>365124.01</v>
      </c>
    </row>
    <row r="14" spans="1:5" x14ac:dyDescent="0.2">
      <c r="A14" s="87" t="s">
        <v>22</v>
      </c>
      <c r="B14" s="92" t="s">
        <v>530</v>
      </c>
      <c r="C14" s="89" t="s">
        <v>358</v>
      </c>
      <c r="D14" s="86">
        <v>202173.47</v>
      </c>
    </row>
    <row r="15" spans="1:5" x14ac:dyDescent="0.2">
      <c r="A15" s="87" t="s">
        <v>23</v>
      </c>
      <c r="B15" s="91" t="s">
        <v>456</v>
      </c>
      <c r="C15" s="89" t="s">
        <v>358</v>
      </c>
      <c r="D15" s="86">
        <v>190055.82</v>
      </c>
    </row>
    <row r="16" spans="1:5" x14ac:dyDescent="0.2">
      <c r="A16" s="87" t="s">
        <v>24</v>
      </c>
      <c r="B16" s="88" t="s">
        <v>34</v>
      </c>
      <c r="C16" s="89" t="s">
        <v>358</v>
      </c>
      <c r="D16" s="93">
        <f>D17</f>
        <v>708411.62</v>
      </c>
    </row>
    <row r="17" spans="1:10" x14ac:dyDescent="0.2">
      <c r="A17" s="87" t="s">
        <v>364</v>
      </c>
      <c r="B17" s="91" t="s">
        <v>457</v>
      </c>
      <c r="C17" s="89" t="s">
        <v>358</v>
      </c>
      <c r="D17" s="94">
        <v>708411.62</v>
      </c>
    </row>
    <row r="18" spans="1:10" x14ac:dyDescent="0.2">
      <c r="A18" s="87" t="s">
        <v>365</v>
      </c>
      <c r="B18" s="91" t="s">
        <v>458</v>
      </c>
      <c r="C18" s="89" t="s">
        <v>358</v>
      </c>
      <c r="D18" s="95"/>
    </row>
    <row r="19" spans="1:10" x14ac:dyDescent="0.2">
      <c r="A19" s="87" t="s">
        <v>366</v>
      </c>
      <c r="B19" s="91" t="s">
        <v>459</v>
      </c>
      <c r="C19" s="89" t="s">
        <v>358</v>
      </c>
      <c r="D19" s="95"/>
    </row>
    <row r="20" spans="1:10" ht="25.5" x14ac:dyDescent="0.2">
      <c r="A20" s="87" t="s">
        <v>367</v>
      </c>
      <c r="B20" s="91" t="s">
        <v>460</v>
      </c>
      <c r="C20" s="89" t="s">
        <v>358</v>
      </c>
      <c r="D20" s="95"/>
    </row>
    <row r="21" spans="1:10" x14ac:dyDescent="0.2">
      <c r="A21" s="87" t="s">
        <v>368</v>
      </c>
      <c r="B21" s="91" t="s">
        <v>461</v>
      </c>
      <c r="C21" s="89" t="s">
        <v>358</v>
      </c>
      <c r="D21" s="95"/>
    </row>
    <row r="22" spans="1:10" x14ac:dyDescent="0.2">
      <c r="A22" s="87" t="s">
        <v>369</v>
      </c>
      <c r="B22" s="88" t="s">
        <v>35</v>
      </c>
      <c r="C22" s="89" t="s">
        <v>358</v>
      </c>
      <c r="D22" s="95"/>
      <c r="E22" s="9"/>
    </row>
    <row r="23" spans="1:10" ht="14.25" x14ac:dyDescent="0.2">
      <c r="A23" s="87" t="s">
        <v>370</v>
      </c>
      <c r="B23" s="88" t="s">
        <v>36</v>
      </c>
      <c r="C23" s="89" t="s">
        <v>358</v>
      </c>
      <c r="D23" s="90">
        <f>D25</f>
        <v>48941.680000000051</v>
      </c>
      <c r="F23" s="59"/>
      <c r="G23" s="59"/>
      <c r="H23" s="60"/>
      <c r="I23" s="59"/>
      <c r="J23" s="59"/>
    </row>
    <row r="24" spans="1:10" x14ac:dyDescent="0.2">
      <c r="A24" s="87" t="s">
        <v>371</v>
      </c>
      <c r="B24" s="91" t="s">
        <v>462</v>
      </c>
      <c r="C24" s="89" t="s">
        <v>358</v>
      </c>
      <c r="D24" s="95"/>
      <c r="F24" s="61"/>
      <c r="G24" s="62"/>
      <c r="H24" s="60"/>
      <c r="I24" s="63"/>
      <c r="J24" s="62"/>
    </row>
    <row r="25" spans="1:10" x14ac:dyDescent="0.2">
      <c r="A25" s="87" t="s">
        <v>372</v>
      </c>
      <c r="B25" s="91" t="s">
        <v>463</v>
      </c>
      <c r="C25" s="89" t="s">
        <v>358</v>
      </c>
      <c r="D25" s="86">
        <f>D9+D12-D16</f>
        <v>48941.680000000051</v>
      </c>
      <c r="F25" s="61"/>
      <c r="G25" s="62"/>
      <c r="H25" s="60"/>
      <c r="I25" s="61"/>
      <c r="J25" s="62"/>
    </row>
    <row r="26" spans="1:10" ht="26.25" customHeight="1" x14ac:dyDescent="0.2">
      <c r="A26" s="96" t="s">
        <v>167</v>
      </c>
      <c r="B26" s="96"/>
      <c r="C26" s="96"/>
      <c r="D26" s="96"/>
      <c r="F26" s="61"/>
      <c r="G26" s="62"/>
      <c r="H26" s="60"/>
      <c r="I26" s="61"/>
      <c r="J26" s="62"/>
    </row>
    <row r="27" spans="1:10" x14ac:dyDescent="0.2">
      <c r="A27" s="87" t="s">
        <v>373</v>
      </c>
      <c r="B27" s="88" t="s">
        <v>168</v>
      </c>
      <c r="C27" s="89" t="s">
        <v>327</v>
      </c>
      <c r="D27" s="97"/>
      <c r="F27" s="61"/>
      <c r="G27" s="62"/>
      <c r="H27" s="60"/>
      <c r="I27" s="61"/>
      <c r="J27" s="62"/>
    </row>
    <row r="28" spans="1:10" ht="38.25" x14ac:dyDescent="0.2">
      <c r="A28" s="98" t="s">
        <v>469</v>
      </c>
      <c r="B28" s="99" t="s">
        <v>470</v>
      </c>
      <c r="C28" s="100" t="s">
        <v>358</v>
      </c>
      <c r="D28" s="101">
        <f>(633.54*12)+74300.34</f>
        <v>81902.819999999992</v>
      </c>
      <c r="F28" s="61"/>
      <c r="G28" s="62"/>
      <c r="H28" s="60"/>
      <c r="I28" s="61"/>
      <c r="J28" s="62"/>
    </row>
    <row r="29" spans="1:10" ht="38.25" x14ac:dyDescent="0.2">
      <c r="A29" s="102" t="s">
        <v>471</v>
      </c>
      <c r="B29" s="88" t="s">
        <v>472</v>
      </c>
      <c r="C29" s="103" t="s">
        <v>358</v>
      </c>
      <c r="D29" s="104">
        <f>H29</f>
        <v>0</v>
      </c>
      <c r="F29" s="61"/>
      <c r="G29" s="62"/>
      <c r="H29" s="60"/>
      <c r="I29" s="61"/>
      <c r="J29" s="62"/>
    </row>
    <row r="30" spans="1:10" ht="38.25" x14ac:dyDescent="0.2">
      <c r="A30" s="102" t="s">
        <v>473</v>
      </c>
      <c r="B30" s="105" t="s">
        <v>474</v>
      </c>
      <c r="C30" s="106" t="s">
        <v>358</v>
      </c>
      <c r="D30" s="107">
        <f>SUM(D32:D36)</f>
        <v>259909.95599999998</v>
      </c>
      <c r="F30" s="61"/>
      <c r="G30" s="62"/>
      <c r="H30" s="60"/>
      <c r="I30" s="61"/>
      <c r="J30" s="62"/>
    </row>
    <row r="31" spans="1:10" ht="12.75" customHeight="1" x14ac:dyDescent="0.2">
      <c r="A31" s="102" t="s">
        <v>475</v>
      </c>
      <c r="B31" s="108" t="s">
        <v>476</v>
      </c>
      <c r="C31" s="109"/>
      <c r="D31" s="110"/>
      <c r="F31" s="61"/>
      <c r="G31" s="62"/>
      <c r="H31" s="60"/>
      <c r="I31" s="61"/>
      <c r="J31" s="62"/>
    </row>
    <row r="32" spans="1:10" ht="25.5" x14ac:dyDescent="0.2">
      <c r="A32" s="102" t="s">
        <v>477</v>
      </c>
      <c r="B32" s="88" t="s">
        <v>478</v>
      </c>
      <c r="C32" s="103" t="s">
        <v>479</v>
      </c>
      <c r="D32" s="104">
        <f>(60373.8+148964.44)*1.2</f>
        <v>251205.88799999998</v>
      </c>
      <c r="F32" s="61"/>
      <c r="G32" s="62"/>
      <c r="H32" s="60"/>
      <c r="I32" s="61"/>
      <c r="J32" s="62"/>
    </row>
    <row r="33" spans="1:10" ht="25.5" x14ac:dyDescent="0.2">
      <c r="A33" s="102" t="s">
        <v>477</v>
      </c>
      <c r="B33" s="88" t="s">
        <v>480</v>
      </c>
      <c r="C33" s="103" t="s">
        <v>481</v>
      </c>
      <c r="D33" s="104">
        <f>(3606.68+2458.79+1187.92)*1.2</f>
        <v>8704.0679999999993</v>
      </c>
      <c r="F33" s="61"/>
      <c r="G33" s="62"/>
      <c r="H33" s="60"/>
      <c r="I33" s="61"/>
      <c r="J33" s="62"/>
    </row>
    <row r="34" spans="1:10" ht="18" customHeight="1" x14ac:dyDescent="0.2">
      <c r="A34" s="102" t="s">
        <v>482</v>
      </c>
      <c r="B34" s="88" t="s">
        <v>483</v>
      </c>
      <c r="C34" s="103"/>
      <c r="D34" s="104"/>
      <c r="F34" s="61"/>
      <c r="G34" s="62"/>
      <c r="H34" s="60"/>
      <c r="I34" s="61"/>
      <c r="J34" s="62"/>
    </row>
    <row r="35" spans="1:10" x14ac:dyDescent="0.2">
      <c r="A35" s="102" t="s">
        <v>484</v>
      </c>
      <c r="B35" s="88" t="s">
        <v>485</v>
      </c>
      <c r="C35" s="103" t="s">
        <v>526</v>
      </c>
      <c r="D35" s="104">
        <f t="shared" ref="D35:D36" si="0">(0)*1.2</f>
        <v>0</v>
      </c>
      <c r="F35" s="61"/>
      <c r="G35" s="62"/>
      <c r="H35" s="60"/>
      <c r="I35" s="61"/>
      <c r="J35" s="62"/>
    </row>
    <row r="36" spans="1:10" x14ac:dyDescent="0.2">
      <c r="A36" s="102"/>
      <c r="B36" s="88" t="s">
        <v>531</v>
      </c>
      <c r="C36" s="103" t="s">
        <v>358</v>
      </c>
      <c r="D36" s="104">
        <f t="shared" si="0"/>
        <v>0</v>
      </c>
      <c r="F36" s="61"/>
      <c r="G36" s="62"/>
      <c r="H36" s="60"/>
      <c r="I36" s="61"/>
      <c r="J36" s="62"/>
    </row>
    <row r="37" spans="1:10" ht="25.5" x14ac:dyDescent="0.2">
      <c r="A37" s="102" t="s">
        <v>486</v>
      </c>
      <c r="B37" s="105" t="s">
        <v>487</v>
      </c>
      <c r="C37" s="106" t="s">
        <v>358</v>
      </c>
      <c r="D37" s="107">
        <f>D40+D41+D42</f>
        <v>12756.939999999999</v>
      </c>
      <c r="F37" s="61"/>
      <c r="G37" s="62"/>
      <c r="H37" s="60"/>
      <c r="I37" s="61"/>
      <c r="J37" s="62"/>
    </row>
    <row r="38" spans="1:10" ht="12.75" customHeight="1" x14ac:dyDescent="0.2">
      <c r="A38" s="102"/>
      <c r="B38" s="108" t="s">
        <v>476</v>
      </c>
      <c r="C38" s="109"/>
      <c r="D38" s="110"/>
      <c r="F38" s="61"/>
      <c r="G38" s="62"/>
      <c r="H38" s="60"/>
      <c r="I38" s="61"/>
      <c r="J38" s="62"/>
    </row>
    <row r="39" spans="1:10" x14ac:dyDescent="0.2">
      <c r="A39" s="111" t="s">
        <v>477</v>
      </c>
      <c r="B39" s="112" t="s">
        <v>488</v>
      </c>
      <c r="C39" s="103"/>
      <c r="D39" s="104">
        <f t="shared" ref="D39" si="1">(0)*1.2</f>
        <v>0</v>
      </c>
      <c r="F39" s="61"/>
      <c r="G39" s="62"/>
      <c r="H39" s="60"/>
      <c r="I39" s="61"/>
      <c r="J39" s="62"/>
    </row>
    <row r="40" spans="1:10" x14ac:dyDescent="0.2">
      <c r="A40" s="113"/>
      <c r="B40" s="112" t="s">
        <v>543</v>
      </c>
      <c r="C40" s="103" t="s">
        <v>540</v>
      </c>
      <c r="D40" s="104">
        <v>5819.73</v>
      </c>
      <c r="F40" s="61"/>
      <c r="G40" s="62"/>
      <c r="H40" s="60"/>
      <c r="I40" s="61"/>
      <c r="J40" s="62"/>
    </row>
    <row r="41" spans="1:10" x14ac:dyDescent="0.2">
      <c r="A41" s="114"/>
      <c r="B41" s="115" t="s">
        <v>538</v>
      </c>
      <c r="C41" s="103" t="s">
        <v>537</v>
      </c>
      <c r="D41" s="104">
        <v>432.48</v>
      </c>
      <c r="F41" s="61"/>
      <c r="G41" s="62"/>
      <c r="H41" s="60"/>
      <c r="I41" s="61"/>
      <c r="J41" s="62"/>
    </row>
    <row r="42" spans="1:10" x14ac:dyDescent="0.2">
      <c r="A42" s="116"/>
      <c r="B42" s="112" t="s">
        <v>539</v>
      </c>
      <c r="C42" s="103" t="s">
        <v>540</v>
      </c>
      <c r="D42" s="104">
        <v>6504.73</v>
      </c>
      <c r="F42" s="61"/>
      <c r="G42" s="62"/>
      <c r="H42" s="60"/>
      <c r="I42" s="61"/>
      <c r="J42" s="62"/>
    </row>
    <row r="43" spans="1:10" x14ac:dyDescent="0.2">
      <c r="A43" s="102" t="s">
        <v>489</v>
      </c>
      <c r="B43" s="105" t="s">
        <v>490</v>
      </c>
      <c r="C43" s="117" t="s">
        <v>358</v>
      </c>
      <c r="D43" s="107">
        <f>D45+D46+D47+D48</f>
        <v>16890.29</v>
      </c>
      <c r="F43" s="61"/>
      <c r="G43" s="62"/>
      <c r="H43" s="60"/>
      <c r="I43" s="61"/>
      <c r="J43" s="62"/>
    </row>
    <row r="44" spans="1:10" ht="12.75" customHeight="1" x14ac:dyDescent="0.2">
      <c r="A44" s="102"/>
      <c r="B44" s="108" t="s">
        <v>476</v>
      </c>
      <c r="C44" s="109"/>
      <c r="D44" s="110"/>
      <c r="F44" s="61"/>
      <c r="G44" s="62"/>
      <c r="H44" s="60"/>
      <c r="I44" s="61"/>
      <c r="J44" s="62"/>
    </row>
    <row r="45" spans="1:10" ht="12.75" customHeight="1" x14ac:dyDescent="0.2">
      <c r="A45" s="102"/>
      <c r="B45" s="115" t="s">
        <v>529</v>
      </c>
      <c r="C45" s="118" t="s">
        <v>481</v>
      </c>
      <c r="D45" s="104">
        <v>5091.2299999999996</v>
      </c>
      <c r="F45" s="61"/>
      <c r="G45" s="62"/>
      <c r="H45" s="60"/>
      <c r="I45" s="61"/>
      <c r="J45" s="62"/>
    </row>
    <row r="46" spans="1:10" ht="12.75" customHeight="1" x14ac:dyDescent="0.2">
      <c r="A46" s="102"/>
      <c r="B46" s="115" t="s">
        <v>546</v>
      </c>
      <c r="C46" s="118" t="s">
        <v>547</v>
      </c>
      <c r="D46" s="104">
        <v>7168.09</v>
      </c>
      <c r="F46" s="61"/>
      <c r="G46" s="62"/>
      <c r="H46" s="60"/>
      <c r="I46" s="61"/>
      <c r="J46" s="62"/>
    </row>
    <row r="47" spans="1:10" x14ac:dyDescent="0.2">
      <c r="A47" s="102"/>
      <c r="B47" s="119" t="s">
        <v>491</v>
      </c>
      <c r="C47" s="118" t="s">
        <v>527</v>
      </c>
      <c r="D47" s="104">
        <v>719.26</v>
      </c>
      <c r="F47" s="61"/>
      <c r="G47" s="62"/>
      <c r="H47" s="60"/>
      <c r="I47" s="61"/>
      <c r="J47" s="62"/>
    </row>
    <row r="48" spans="1:10" x14ac:dyDescent="0.2">
      <c r="A48" s="102"/>
      <c r="B48" s="119" t="s">
        <v>544</v>
      </c>
      <c r="C48" s="118" t="s">
        <v>545</v>
      </c>
      <c r="D48" s="104">
        <v>3911.71</v>
      </c>
      <c r="F48" s="61"/>
      <c r="G48" s="62"/>
      <c r="H48" s="60"/>
      <c r="I48" s="61"/>
      <c r="J48" s="62"/>
    </row>
    <row r="49" spans="1:10" x14ac:dyDescent="0.2">
      <c r="A49" s="102" t="s">
        <v>492</v>
      </c>
      <c r="B49" s="105" t="s">
        <v>493</v>
      </c>
      <c r="C49" s="117" t="s">
        <v>358</v>
      </c>
      <c r="D49" s="107">
        <v>0</v>
      </c>
      <c r="F49" s="61"/>
      <c r="G49" s="62"/>
      <c r="H49" s="60"/>
      <c r="I49" s="61"/>
      <c r="J49" s="62"/>
    </row>
    <row r="50" spans="1:10" ht="12.75" customHeight="1" x14ac:dyDescent="0.2">
      <c r="A50" s="102"/>
      <c r="B50" s="108" t="s">
        <v>476</v>
      </c>
      <c r="C50" s="109"/>
      <c r="D50" s="110"/>
      <c r="F50" s="61"/>
      <c r="G50" s="62"/>
      <c r="H50" s="60"/>
      <c r="I50" s="61"/>
      <c r="J50" s="62"/>
    </row>
    <row r="51" spans="1:10" x14ac:dyDescent="0.2">
      <c r="A51" s="102" t="s">
        <v>494</v>
      </c>
      <c r="B51" s="105" t="s">
        <v>495</v>
      </c>
      <c r="C51" s="117" t="s">
        <v>358</v>
      </c>
      <c r="D51" s="107">
        <f>SUM(D53)</f>
        <v>0</v>
      </c>
      <c r="F51" s="61"/>
      <c r="G51" s="62"/>
      <c r="H51" s="60"/>
      <c r="I51" s="61"/>
      <c r="J51" s="62"/>
    </row>
    <row r="52" spans="1:10" ht="12.75" customHeight="1" x14ac:dyDescent="0.2">
      <c r="A52" s="102"/>
      <c r="B52" s="108" t="s">
        <v>476</v>
      </c>
      <c r="C52" s="109"/>
      <c r="D52" s="110"/>
      <c r="F52" s="61"/>
      <c r="G52" s="62"/>
      <c r="H52" s="60"/>
      <c r="I52" s="61"/>
      <c r="J52" s="62"/>
    </row>
    <row r="53" spans="1:10" ht="12.75" customHeight="1" x14ac:dyDescent="0.2">
      <c r="A53" s="102"/>
      <c r="B53" s="115" t="s">
        <v>528</v>
      </c>
      <c r="C53" s="118"/>
      <c r="D53" s="104">
        <v>0</v>
      </c>
      <c r="F53" s="61"/>
      <c r="G53" s="62"/>
      <c r="H53" s="60"/>
      <c r="I53" s="61"/>
      <c r="J53" s="62"/>
    </row>
    <row r="54" spans="1:10" x14ac:dyDescent="0.2">
      <c r="A54" s="102" t="s">
        <v>496</v>
      </c>
      <c r="B54" s="105" t="s">
        <v>497</v>
      </c>
      <c r="C54" s="117" t="s">
        <v>358</v>
      </c>
      <c r="D54" s="107">
        <f>SUM(D56)</f>
        <v>0</v>
      </c>
      <c r="F54" s="61"/>
      <c r="G54" s="62"/>
      <c r="H54" s="60"/>
      <c r="I54" s="61"/>
      <c r="J54" s="62"/>
    </row>
    <row r="55" spans="1:10" ht="12.75" customHeight="1" x14ac:dyDescent="0.2">
      <c r="A55" s="102"/>
      <c r="B55" s="108" t="s">
        <v>476</v>
      </c>
      <c r="C55" s="109"/>
      <c r="D55" s="110"/>
      <c r="F55" s="61"/>
      <c r="G55" s="62"/>
      <c r="H55" s="60"/>
      <c r="I55" s="61"/>
      <c r="J55" s="62"/>
    </row>
    <row r="56" spans="1:10" ht="12.75" customHeight="1" x14ac:dyDescent="0.2">
      <c r="A56" s="102"/>
      <c r="B56" s="115" t="s">
        <v>535</v>
      </c>
      <c r="C56" s="103"/>
      <c r="D56" s="104"/>
      <c r="F56" s="61"/>
      <c r="G56" s="62"/>
      <c r="H56" s="60"/>
      <c r="I56" s="61"/>
      <c r="J56" s="62"/>
    </row>
    <row r="57" spans="1:10" x14ac:dyDescent="0.2">
      <c r="A57" s="102" t="s">
        <v>498</v>
      </c>
      <c r="B57" s="105" t="s">
        <v>499</v>
      </c>
      <c r="C57" s="117" t="s">
        <v>358</v>
      </c>
      <c r="D57" s="107">
        <v>0</v>
      </c>
      <c r="F57" s="61"/>
      <c r="G57" s="62"/>
      <c r="H57" s="60"/>
      <c r="I57" s="61"/>
      <c r="J57" s="62"/>
    </row>
    <row r="58" spans="1:10" x14ac:dyDescent="0.2">
      <c r="A58" s="102" t="s">
        <v>500</v>
      </c>
      <c r="B58" s="105" t="s">
        <v>501</v>
      </c>
      <c r="C58" s="117" t="s">
        <v>358</v>
      </c>
      <c r="D58" s="107">
        <f>D60</f>
        <v>98436.39</v>
      </c>
      <c r="F58" s="61"/>
      <c r="G58" s="62"/>
      <c r="H58" s="60"/>
      <c r="I58" s="61"/>
      <c r="J58" s="62"/>
    </row>
    <row r="59" spans="1:10" ht="12.75" customHeight="1" x14ac:dyDescent="0.2">
      <c r="A59" s="102"/>
      <c r="B59" s="108" t="s">
        <v>476</v>
      </c>
      <c r="C59" s="109"/>
      <c r="D59" s="110"/>
      <c r="F59" s="61"/>
      <c r="G59" s="62"/>
      <c r="H59" s="60"/>
      <c r="I59" s="61"/>
      <c r="J59" s="62"/>
    </row>
    <row r="60" spans="1:10" ht="12.75" customHeight="1" x14ac:dyDescent="0.2">
      <c r="A60" s="102"/>
      <c r="B60" s="115" t="s">
        <v>541</v>
      </c>
      <c r="C60" s="103" t="s">
        <v>542</v>
      </c>
      <c r="D60" s="120">
        <v>98436.39</v>
      </c>
      <c r="F60" s="61"/>
      <c r="G60" s="62"/>
      <c r="H60" s="60"/>
      <c r="I60" s="61"/>
      <c r="J60" s="62"/>
    </row>
    <row r="61" spans="1:10" ht="25.5" x14ac:dyDescent="0.2">
      <c r="A61" s="102" t="s">
        <v>502</v>
      </c>
      <c r="B61" s="88" t="s">
        <v>524</v>
      </c>
      <c r="C61" s="89" t="s">
        <v>358</v>
      </c>
      <c r="D61" s="86">
        <f>(8542.35*6)+(7010.97*6)+16900.94</f>
        <v>110220.86000000002</v>
      </c>
      <c r="F61" s="61"/>
      <c r="G61" s="62"/>
      <c r="H61" s="60"/>
      <c r="I61" s="61"/>
      <c r="J61" s="62"/>
    </row>
    <row r="62" spans="1:10" x14ac:dyDescent="0.2">
      <c r="A62" s="102" t="s">
        <v>522</v>
      </c>
      <c r="B62" s="88" t="s">
        <v>523</v>
      </c>
      <c r="C62" s="89" t="s">
        <v>358</v>
      </c>
      <c r="D62" s="86">
        <v>0</v>
      </c>
      <c r="F62" s="61"/>
      <c r="G62" s="62"/>
      <c r="H62" s="60"/>
      <c r="I62" s="61"/>
      <c r="J62" s="62"/>
    </row>
    <row r="63" spans="1:10" ht="25.5" x14ac:dyDescent="0.2">
      <c r="A63" s="102" t="s">
        <v>503</v>
      </c>
      <c r="B63" s="88" t="s">
        <v>504</v>
      </c>
      <c r="C63" s="89" t="s">
        <v>358</v>
      </c>
      <c r="D63" s="86">
        <v>0</v>
      </c>
      <c r="F63" s="61"/>
      <c r="G63" s="62"/>
      <c r="H63" s="60"/>
      <c r="I63" s="61"/>
      <c r="J63" s="62"/>
    </row>
    <row r="64" spans="1:10" ht="25.5" x14ac:dyDescent="0.2">
      <c r="A64" s="102" t="s">
        <v>505</v>
      </c>
      <c r="B64" s="88" t="s">
        <v>506</v>
      </c>
      <c r="C64" s="89" t="s">
        <v>358</v>
      </c>
      <c r="D64" s="86">
        <v>0</v>
      </c>
      <c r="F64" s="61"/>
      <c r="G64" s="62"/>
      <c r="H64" s="60"/>
      <c r="I64" s="61"/>
      <c r="J64" s="62"/>
    </row>
    <row r="65" spans="1:10" ht="25.5" x14ac:dyDescent="0.2">
      <c r="A65" s="102" t="s">
        <v>507</v>
      </c>
      <c r="B65" s="88" t="s">
        <v>508</v>
      </c>
      <c r="C65" s="89" t="s">
        <v>358</v>
      </c>
      <c r="D65" s="86">
        <f>1860+9300.83</f>
        <v>11160.83</v>
      </c>
      <c r="F65" s="61"/>
      <c r="G65" s="62"/>
      <c r="H65" s="60"/>
      <c r="I65" s="61"/>
      <c r="J65" s="62"/>
    </row>
    <row r="66" spans="1:10" ht="25.5" x14ac:dyDescent="0.2">
      <c r="A66" s="102" t="s">
        <v>509</v>
      </c>
      <c r="B66" s="88" t="s">
        <v>510</v>
      </c>
      <c r="C66" s="89" t="s">
        <v>358</v>
      </c>
      <c r="D66" s="86">
        <f>10805+3428.02</f>
        <v>14233.02</v>
      </c>
      <c r="F66" s="61"/>
      <c r="G66" s="62"/>
      <c r="H66" s="60"/>
      <c r="I66" s="61"/>
      <c r="J66" s="62"/>
    </row>
    <row r="67" spans="1:10" ht="25.5" x14ac:dyDescent="0.2">
      <c r="A67" s="102" t="s">
        <v>511</v>
      </c>
      <c r="B67" s="88" t="s">
        <v>512</v>
      </c>
      <c r="C67" s="89" t="s">
        <v>358</v>
      </c>
      <c r="D67" s="86">
        <f>(5846.24*6)+(6218.27*6)</f>
        <v>72387.06</v>
      </c>
      <c r="F67" s="61"/>
      <c r="G67" s="62"/>
      <c r="H67" s="60"/>
      <c r="I67" s="61"/>
      <c r="J67" s="62"/>
    </row>
    <row r="68" spans="1:10" x14ac:dyDescent="0.2">
      <c r="A68" s="102" t="s">
        <v>513</v>
      </c>
      <c r="B68" s="88" t="s">
        <v>514</v>
      </c>
      <c r="C68" s="89" t="s">
        <v>358</v>
      </c>
      <c r="D68" s="86">
        <v>0</v>
      </c>
      <c r="F68" s="61"/>
      <c r="G68" s="62"/>
      <c r="H68" s="60"/>
      <c r="I68" s="61"/>
      <c r="J68" s="62"/>
    </row>
    <row r="69" spans="1:10" ht="38.25" x14ac:dyDescent="0.2">
      <c r="A69" s="102" t="s">
        <v>515</v>
      </c>
      <c r="B69" s="88" t="s">
        <v>516</v>
      </c>
      <c r="C69" s="89" t="s">
        <v>358</v>
      </c>
      <c r="D69" s="86">
        <f>768.6+2049.6</f>
        <v>2818.2</v>
      </c>
      <c r="F69" s="61"/>
      <c r="G69" s="62"/>
      <c r="H69" s="60"/>
      <c r="I69" s="61"/>
      <c r="J69" s="62"/>
    </row>
    <row r="70" spans="1:10" ht="51" x14ac:dyDescent="0.2">
      <c r="A70" s="111" t="s">
        <v>517</v>
      </c>
      <c r="B70" s="88" t="s">
        <v>518</v>
      </c>
      <c r="C70" s="89" t="s">
        <v>358</v>
      </c>
      <c r="D70" s="90">
        <f>(D71+D72)+(7839.27*6)+(8344.17*6)</f>
        <v>102271.85800000001</v>
      </c>
      <c r="F70" s="61"/>
      <c r="G70" s="62"/>
      <c r="H70" s="60"/>
      <c r="I70" s="61"/>
      <c r="J70" s="62"/>
    </row>
    <row r="71" spans="1:10" x14ac:dyDescent="0.2">
      <c r="A71" s="113"/>
      <c r="B71" s="88" t="s">
        <v>536</v>
      </c>
      <c r="C71" s="89" t="s">
        <v>533</v>
      </c>
      <c r="D71" s="86">
        <v>5012.8900000000003</v>
      </c>
      <c r="F71" s="61"/>
      <c r="G71" s="62"/>
      <c r="H71" s="60"/>
      <c r="I71" s="61"/>
      <c r="J71" s="62"/>
    </row>
    <row r="72" spans="1:10" ht="25.5" x14ac:dyDescent="0.2">
      <c r="A72" s="114"/>
      <c r="B72" s="88" t="s">
        <v>532</v>
      </c>
      <c r="C72" s="103" t="s">
        <v>534</v>
      </c>
      <c r="D72" s="86">
        <f>(131.94)*1.2</f>
        <v>158.328</v>
      </c>
      <c r="F72" s="61"/>
      <c r="G72" s="62"/>
      <c r="H72" s="60"/>
      <c r="I72" s="61"/>
      <c r="J72" s="62"/>
    </row>
    <row r="73" spans="1:10" ht="20.100000000000001" customHeight="1" x14ac:dyDescent="0.2">
      <c r="A73" s="102" t="s">
        <v>519</v>
      </c>
      <c r="B73" s="105" t="s">
        <v>520</v>
      </c>
      <c r="C73" s="117" t="s">
        <v>358</v>
      </c>
      <c r="D73" s="90">
        <f>D28+D29+D30+D37+D43+D49+D51+D54+D57+D58+D61+D62+D63+D64+D65+D66+D67+D68+D69+D70</f>
        <v>782988.22399999993</v>
      </c>
      <c r="F73" s="61"/>
      <c r="G73" s="62"/>
      <c r="H73" s="60"/>
      <c r="I73" s="61"/>
      <c r="J73" s="62"/>
    </row>
    <row r="74" spans="1:10" x14ac:dyDescent="0.2">
      <c r="A74" s="96" t="s">
        <v>169</v>
      </c>
      <c r="B74" s="96"/>
      <c r="C74" s="96"/>
      <c r="D74" s="96"/>
      <c r="F74" s="61"/>
      <c r="G74" s="62"/>
      <c r="H74" s="60"/>
      <c r="I74" s="61"/>
      <c r="J74" s="62"/>
    </row>
    <row r="75" spans="1:10" x14ac:dyDescent="0.2">
      <c r="A75" s="87" t="s">
        <v>376</v>
      </c>
      <c r="B75" s="88" t="s">
        <v>170</v>
      </c>
      <c r="C75" s="89" t="s">
        <v>348</v>
      </c>
      <c r="D75" s="97"/>
      <c r="F75" s="61"/>
      <c r="G75" s="62"/>
      <c r="H75" s="60"/>
      <c r="I75" s="61"/>
      <c r="J75" s="62"/>
    </row>
    <row r="76" spans="1:10" x14ac:dyDescent="0.2">
      <c r="A76" s="87" t="s">
        <v>377</v>
      </c>
      <c r="B76" s="88" t="s">
        <v>171</v>
      </c>
      <c r="C76" s="89" t="s">
        <v>348</v>
      </c>
      <c r="D76" s="97"/>
      <c r="F76" s="61"/>
      <c r="G76" s="62"/>
      <c r="H76" s="60"/>
      <c r="I76" s="63"/>
      <c r="J76" s="62"/>
    </row>
    <row r="77" spans="1:10" x14ac:dyDescent="0.2">
      <c r="A77" s="87" t="s">
        <v>378</v>
      </c>
      <c r="B77" s="88" t="s">
        <v>172</v>
      </c>
      <c r="C77" s="89" t="s">
        <v>348</v>
      </c>
      <c r="D77" s="97"/>
      <c r="F77" s="61"/>
      <c r="G77" s="62"/>
      <c r="H77" s="60"/>
      <c r="I77" s="63"/>
      <c r="J77" s="62"/>
    </row>
    <row r="78" spans="1:10" ht="12.75" customHeight="1" x14ac:dyDescent="0.2">
      <c r="A78" s="87" t="s">
        <v>379</v>
      </c>
      <c r="B78" s="88" t="s">
        <v>173</v>
      </c>
      <c r="C78" s="89" t="s">
        <v>358</v>
      </c>
      <c r="D78" s="97"/>
      <c r="F78" s="61"/>
      <c r="G78" s="62"/>
      <c r="H78" s="60"/>
      <c r="I78" s="61"/>
      <c r="J78" s="62"/>
    </row>
    <row r="79" spans="1:10" x14ac:dyDescent="0.2">
      <c r="A79" s="96" t="s">
        <v>37</v>
      </c>
      <c r="B79" s="96"/>
      <c r="C79" s="96"/>
      <c r="D79" s="96"/>
      <c r="F79" s="61"/>
      <c r="G79" s="62"/>
      <c r="H79" s="60"/>
      <c r="I79" s="61"/>
      <c r="J79" s="62"/>
    </row>
    <row r="80" spans="1:10" ht="25.5" x14ac:dyDescent="0.2">
      <c r="A80" s="87" t="s">
        <v>380</v>
      </c>
      <c r="B80" s="88" t="s">
        <v>38</v>
      </c>
      <c r="C80" s="89" t="s">
        <v>358</v>
      </c>
      <c r="D80" s="121">
        <f>D82</f>
        <v>0</v>
      </c>
      <c r="F80" s="61"/>
      <c r="G80" s="62"/>
      <c r="H80" s="60"/>
      <c r="I80" s="61"/>
      <c r="J80" s="62"/>
    </row>
    <row r="81" spans="1:10" x14ac:dyDescent="0.2">
      <c r="A81" s="87" t="s">
        <v>381</v>
      </c>
      <c r="B81" s="91" t="s">
        <v>464</v>
      </c>
      <c r="C81" s="89" t="s">
        <v>358</v>
      </c>
      <c r="D81" s="97"/>
      <c r="F81" s="61"/>
      <c r="G81" s="62"/>
      <c r="H81" s="60"/>
      <c r="I81" s="61"/>
      <c r="J81" s="62"/>
    </row>
    <row r="82" spans="1:10" x14ac:dyDescent="0.2">
      <c r="A82" s="87" t="s">
        <v>382</v>
      </c>
      <c r="B82" s="91" t="s">
        <v>465</v>
      </c>
      <c r="C82" s="89" t="s">
        <v>358</v>
      </c>
      <c r="D82" s="122">
        <v>0</v>
      </c>
      <c r="F82" s="61"/>
      <c r="G82" s="62"/>
      <c r="H82" s="60"/>
      <c r="I82" s="61"/>
      <c r="J82" s="62"/>
    </row>
    <row r="83" spans="1:10" ht="25.5" x14ac:dyDescent="0.2">
      <c r="A83" s="87" t="s">
        <v>383</v>
      </c>
      <c r="B83" s="88" t="s">
        <v>39</v>
      </c>
      <c r="C83" s="89" t="s">
        <v>358</v>
      </c>
      <c r="D83" s="121">
        <f>D85+D80</f>
        <v>48941.680000000051</v>
      </c>
      <c r="F83" s="61"/>
      <c r="G83" s="62"/>
      <c r="H83" s="60"/>
      <c r="I83" s="61"/>
      <c r="J83" s="62"/>
    </row>
    <row r="84" spans="1:10" x14ac:dyDescent="0.2">
      <c r="A84" s="68" t="s">
        <v>384</v>
      </c>
      <c r="B84" s="70" t="s">
        <v>464</v>
      </c>
      <c r="C84" s="69" t="s">
        <v>358</v>
      </c>
      <c r="D84" s="71"/>
      <c r="F84" s="61"/>
      <c r="G84" s="62"/>
      <c r="H84" s="60"/>
      <c r="I84" s="61"/>
      <c r="J84" s="62"/>
    </row>
    <row r="85" spans="1:10" x14ac:dyDescent="0.2">
      <c r="A85" s="68" t="s">
        <v>385</v>
      </c>
      <c r="B85" s="70" t="s">
        <v>465</v>
      </c>
      <c r="C85" s="69" t="s">
        <v>358</v>
      </c>
      <c r="D85" s="72">
        <f>D25</f>
        <v>48941.680000000051</v>
      </c>
      <c r="F85" s="61"/>
      <c r="G85" s="62"/>
      <c r="H85" s="60"/>
      <c r="I85" s="61"/>
      <c r="J85" s="62"/>
    </row>
    <row r="86" spans="1:10" x14ac:dyDescent="0.2">
      <c r="A86" s="83" t="s">
        <v>174</v>
      </c>
      <c r="B86" s="83"/>
      <c r="C86" s="83"/>
      <c r="D86" s="83"/>
      <c r="F86" s="61"/>
      <c r="G86" s="62"/>
      <c r="H86" s="60"/>
      <c r="I86" s="61"/>
      <c r="J86" s="62"/>
    </row>
    <row r="87" spans="1:10" x14ac:dyDescent="0.2">
      <c r="A87" s="43" t="s">
        <v>415</v>
      </c>
      <c r="B87" s="46" t="s">
        <v>416</v>
      </c>
      <c r="C87" s="45" t="s">
        <v>327</v>
      </c>
      <c r="D87" s="51"/>
      <c r="E87" s="17"/>
      <c r="F87" s="61"/>
      <c r="G87" s="62"/>
      <c r="H87" s="60"/>
      <c r="I87" s="61"/>
      <c r="J87" s="62"/>
    </row>
    <row r="88" spans="1:10" x14ac:dyDescent="0.2">
      <c r="A88" s="43" t="s">
        <v>417</v>
      </c>
      <c r="B88" s="44" t="s">
        <v>407</v>
      </c>
      <c r="C88" s="45" t="s">
        <v>327</v>
      </c>
      <c r="D88" s="51" t="s">
        <v>226</v>
      </c>
      <c r="E88" s="17"/>
      <c r="F88" s="60"/>
      <c r="G88" s="60"/>
      <c r="H88" s="60"/>
      <c r="I88" s="61"/>
      <c r="J88" s="62"/>
    </row>
    <row r="89" spans="1:10" ht="14.25" customHeight="1" x14ac:dyDescent="0.2">
      <c r="A89" s="43" t="s">
        <v>418</v>
      </c>
      <c r="B89" s="44" t="s">
        <v>40</v>
      </c>
      <c r="C89" s="45" t="s">
        <v>27</v>
      </c>
      <c r="D89" s="52">
        <f>D90/((2552.1*6+2634.69*6)/2)</f>
        <v>0</v>
      </c>
      <c r="E89" s="13"/>
      <c r="F89" s="59"/>
      <c r="G89" s="59"/>
      <c r="H89" s="60"/>
      <c r="I89" s="61"/>
      <c r="J89" s="62"/>
    </row>
    <row r="90" spans="1:10" x14ac:dyDescent="0.2">
      <c r="A90" s="43" t="s">
        <v>419</v>
      </c>
      <c r="B90" s="44" t="s">
        <v>93</v>
      </c>
      <c r="C90" s="45" t="s">
        <v>358</v>
      </c>
      <c r="D90" s="49">
        <v>0</v>
      </c>
      <c r="E90" s="13"/>
      <c r="F90" s="61"/>
      <c r="G90" s="64"/>
      <c r="H90" s="60"/>
      <c r="I90" s="61"/>
      <c r="J90" s="62"/>
    </row>
    <row r="91" spans="1:10" x14ac:dyDescent="0.2">
      <c r="A91" s="43" t="s">
        <v>420</v>
      </c>
      <c r="B91" s="44" t="s">
        <v>175</v>
      </c>
      <c r="C91" s="45" t="s">
        <v>358</v>
      </c>
      <c r="D91" s="49">
        <v>0</v>
      </c>
      <c r="F91" s="61"/>
      <c r="G91" s="64"/>
      <c r="H91" s="60"/>
      <c r="I91" s="61"/>
      <c r="J91" s="62"/>
    </row>
    <row r="92" spans="1:10" x14ac:dyDescent="0.2">
      <c r="A92" s="43" t="s">
        <v>421</v>
      </c>
      <c r="B92" s="44" t="s">
        <v>176</v>
      </c>
      <c r="C92" s="45" t="s">
        <v>358</v>
      </c>
      <c r="D92" s="49">
        <f>D90-D91</f>
        <v>0</v>
      </c>
      <c r="E92" s="13"/>
      <c r="F92" s="61"/>
      <c r="G92" s="64"/>
      <c r="H92" s="60"/>
      <c r="I92" s="60"/>
      <c r="J92" s="60"/>
    </row>
    <row r="93" spans="1:10" ht="25.5" x14ac:dyDescent="0.2">
      <c r="A93" s="43" t="s">
        <v>422</v>
      </c>
      <c r="B93" s="44" t="s">
        <v>177</v>
      </c>
      <c r="C93" s="45" t="s">
        <v>358</v>
      </c>
      <c r="D93" s="49">
        <f>D90</f>
        <v>0</v>
      </c>
      <c r="F93" s="61"/>
      <c r="G93" s="64"/>
      <c r="H93" s="60"/>
      <c r="I93" s="60"/>
      <c r="J93" s="60"/>
    </row>
    <row r="94" spans="1:10" ht="12.75" customHeight="1" x14ac:dyDescent="0.2">
      <c r="A94" s="43" t="s">
        <v>423</v>
      </c>
      <c r="B94" s="44" t="s">
        <v>178</v>
      </c>
      <c r="C94" s="45" t="s">
        <v>358</v>
      </c>
      <c r="D94" s="49">
        <f>D91</f>
        <v>0</v>
      </c>
      <c r="F94" s="61"/>
      <c r="G94" s="64"/>
      <c r="H94" s="60"/>
      <c r="I94" s="60"/>
      <c r="J94" s="60"/>
    </row>
    <row r="95" spans="1:10" ht="25.5" x14ac:dyDescent="0.2">
      <c r="A95" s="43" t="s">
        <v>424</v>
      </c>
      <c r="B95" s="44" t="s">
        <v>179</v>
      </c>
      <c r="C95" s="45" t="s">
        <v>358</v>
      </c>
      <c r="D95" s="49">
        <f>D92</f>
        <v>0</v>
      </c>
      <c r="E95" s="9"/>
      <c r="F95" s="61"/>
      <c r="G95" s="62"/>
      <c r="H95" s="60"/>
      <c r="I95" s="60"/>
      <c r="J95" s="60"/>
    </row>
    <row r="96" spans="1:10" ht="25.5" x14ac:dyDescent="0.2">
      <c r="A96" s="43" t="s">
        <v>394</v>
      </c>
      <c r="B96" s="44" t="s">
        <v>180</v>
      </c>
      <c r="C96" s="45" t="s">
        <v>358</v>
      </c>
      <c r="D96" s="49"/>
    </row>
    <row r="97" spans="1:4" x14ac:dyDescent="0.2">
      <c r="A97" s="43" t="s">
        <v>425</v>
      </c>
      <c r="B97" s="46" t="s">
        <v>426</v>
      </c>
      <c r="C97" s="45" t="s">
        <v>327</v>
      </c>
      <c r="D97" s="51"/>
    </row>
    <row r="98" spans="1:4" x14ac:dyDescent="0.2">
      <c r="A98" s="43" t="s">
        <v>427</v>
      </c>
      <c r="B98" s="44" t="s">
        <v>407</v>
      </c>
      <c r="C98" s="45" t="s">
        <v>327</v>
      </c>
      <c r="D98" s="53" t="s">
        <v>225</v>
      </c>
    </row>
    <row r="99" spans="1:4" x14ac:dyDescent="0.2">
      <c r="A99" s="43" t="s">
        <v>428</v>
      </c>
      <c r="B99" s="44" t="s">
        <v>40</v>
      </c>
      <c r="C99" s="45" t="s">
        <v>27</v>
      </c>
      <c r="D99" s="66">
        <f>D100/((33.31*6+35.38*6)/12)</f>
        <v>0</v>
      </c>
    </row>
    <row r="100" spans="1:4" x14ac:dyDescent="0.2">
      <c r="A100" s="43" t="s">
        <v>429</v>
      </c>
      <c r="B100" s="44" t="s">
        <v>93</v>
      </c>
      <c r="C100" s="45" t="s">
        <v>358</v>
      </c>
      <c r="D100" s="49">
        <v>0</v>
      </c>
    </row>
    <row r="101" spans="1:4" x14ac:dyDescent="0.2">
      <c r="A101" s="43" t="s">
        <v>430</v>
      </c>
      <c r="B101" s="44" t="s">
        <v>175</v>
      </c>
      <c r="C101" s="45" t="s">
        <v>358</v>
      </c>
      <c r="D101" s="49">
        <v>0</v>
      </c>
    </row>
    <row r="102" spans="1:4" x14ac:dyDescent="0.2">
      <c r="A102" s="43" t="s">
        <v>431</v>
      </c>
      <c r="B102" s="44" t="s">
        <v>176</v>
      </c>
      <c r="C102" s="45" t="s">
        <v>358</v>
      </c>
      <c r="D102" s="49">
        <f>D100-D101</f>
        <v>0</v>
      </c>
    </row>
    <row r="103" spans="1:4" ht="25.5" x14ac:dyDescent="0.2">
      <c r="A103" s="43" t="s">
        <v>432</v>
      </c>
      <c r="B103" s="44" t="s">
        <v>177</v>
      </c>
      <c r="C103" s="45" t="s">
        <v>358</v>
      </c>
      <c r="D103" s="49">
        <f>D100</f>
        <v>0</v>
      </c>
    </row>
    <row r="104" spans="1:4" ht="25.5" x14ac:dyDescent="0.2">
      <c r="A104" s="43" t="s">
        <v>433</v>
      </c>
      <c r="B104" s="44" t="s">
        <v>178</v>
      </c>
      <c r="C104" s="45" t="s">
        <v>358</v>
      </c>
      <c r="D104" s="49">
        <f>D101</f>
        <v>0</v>
      </c>
    </row>
    <row r="105" spans="1:4" ht="25.5" x14ac:dyDescent="0.2">
      <c r="A105" s="43" t="s">
        <v>434</v>
      </c>
      <c r="B105" s="44" t="s">
        <v>179</v>
      </c>
      <c r="C105" s="45" t="s">
        <v>358</v>
      </c>
      <c r="D105" s="49">
        <f>D102</f>
        <v>0</v>
      </c>
    </row>
    <row r="106" spans="1:4" x14ac:dyDescent="0.2">
      <c r="A106" s="43" t="s">
        <v>435</v>
      </c>
      <c r="B106" s="46" t="s">
        <v>436</v>
      </c>
      <c r="C106" s="45" t="s">
        <v>327</v>
      </c>
      <c r="D106" s="53"/>
    </row>
    <row r="107" spans="1:4" x14ac:dyDescent="0.2">
      <c r="A107" s="43" t="s">
        <v>437</v>
      </c>
      <c r="B107" s="44" t="s">
        <v>407</v>
      </c>
      <c r="C107" s="45" t="s">
        <v>327</v>
      </c>
      <c r="D107" s="53" t="s">
        <v>225</v>
      </c>
    </row>
    <row r="108" spans="1:4" x14ac:dyDescent="0.2">
      <c r="A108" s="43" t="s">
        <v>438</v>
      </c>
      <c r="B108" s="44" t="s">
        <v>40</v>
      </c>
      <c r="C108" s="45" t="s">
        <v>27</v>
      </c>
      <c r="D108" s="66">
        <f>D109/((28.84*6+30.73*6)/12)</f>
        <v>0</v>
      </c>
    </row>
    <row r="109" spans="1:4" x14ac:dyDescent="0.2">
      <c r="A109" s="43" t="s">
        <v>439</v>
      </c>
      <c r="B109" s="44" t="s">
        <v>93</v>
      </c>
      <c r="C109" s="45" t="s">
        <v>358</v>
      </c>
      <c r="D109" s="49">
        <v>0</v>
      </c>
    </row>
    <row r="110" spans="1:4" x14ac:dyDescent="0.2">
      <c r="A110" s="43" t="s">
        <v>440</v>
      </c>
      <c r="B110" s="44" t="s">
        <v>175</v>
      </c>
      <c r="C110" s="45" t="s">
        <v>358</v>
      </c>
      <c r="D110" s="49">
        <v>0</v>
      </c>
    </row>
    <row r="111" spans="1:4" x14ac:dyDescent="0.2">
      <c r="A111" s="43" t="s">
        <v>441</v>
      </c>
      <c r="B111" s="44" t="s">
        <v>176</v>
      </c>
      <c r="C111" s="45" t="s">
        <v>358</v>
      </c>
      <c r="D111" s="49">
        <f>D109-D110</f>
        <v>0</v>
      </c>
    </row>
    <row r="112" spans="1:4" ht="25.5" x14ac:dyDescent="0.2">
      <c r="A112" s="43" t="s">
        <v>442</v>
      </c>
      <c r="B112" s="44" t="s">
        <v>177</v>
      </c>
      <c r="C112" s="45" t="s">
        <v>358</v>
      </c>
      <c r="D112" s="49">
        <f>D109</f>
        <v>0</v>
      </c>
    </row>
    <row r="113" spans="1:4" ht="25.5" x14ac:dyDescent="0.2">
      <c r="A113" s="43" t="s">
        <v>443</v>
      </c>
      <c r="B113" s="44" t="s">
        <v>178</v>
      </c>
      <c r="C113" s="45" t="s">
        <v>358</v>
      </c>
      <c r="D113" s="49">
        <f>D110</f>
        <v>0</v>
      </c>
    </row>
    <row r="114" spans="1:4" ht="25.5" x14ac:dyDescent="0.2">
      <c r="A114" s="43" t="s">
        <v>444</v>
      </c>
      <c r="B114" s="44" t="s">
        <v>179</v>
      </c>
      <c r="C114" s="45" t="s">
        <v>358</v>
      </c>
      <c r="D114" s="49">
        <f>D111</f>
        <v>0</v>
      </c>
    </row>
    <row r="115" spans="1:4" ht="13.5" customHeight="1" x14ac:dyDescent="0.2">
      <c r="A115" s="43" t="s">
        <v>445</v>
      </c>
      <c r="B115" s="46" t="s">
        <v>446</v>
      </c>
      <c r="C115" s="45" t="s">
        <v>327</v>
      </c>
      <c r="D115" s="51"/>
    </row>
    <row r="116" spans="1:4" x14ac:dyDescent="0.2">
      <c r="A116" s="43" t="s">
        <v>447</v>
      </c>
      <c r="B116" s="44" t="s">
        <v>407</v>
      </c>
      <c r="C116" s="45" t="s">
        <v>327</v>
      </c>
      <c r="D116" s="53" t="s">
        <v>408</v>
      </c>
    </row>
    <row r="117" spans="1:4" x14ac:dyDescent="0.2">
      <c r="A117" s="43" t="s">
        <v>448</v>
      </c>
      <c r="B117" s="44" t="s">
        <v>40</v>
      </c>
      <c r="C117" s="45" t="s">
        <v>27</v>
      </c>
      <c r="D117" s="66">
        <f>D118/((5.38*6+5.56*6)/12)</f>
        <v>0</v>
      </c>
    </row>
    <row r="118" spans="1:4" x14ac:dyDescent="0.2">
      <c r="A118" s="43" t="s">
        <v>449</v>
      </c>
      <c r="B118" s="44" t="s">
        <v>93</v>
      </c>
      <c r="C118" s="45" t="s">
        <v>358</v>
      </c>
      <c r="D118" s="49">
        <v>0</v>
      </c>
    </row>
    <row r="119" spans="1:4" x14ac:dyDescent="0.2">
      <c r="A119" s="43" t="s">
        <v>450</v>
      </c>
      <c r="B119" s="44" t="s">
        <v>175</v>
      </c>
      <c r="C119" s="45" t="s">
        <v>358</v>
      </c>
      <c r="D119" s="49">
        <v>0</v>
      </c>
    </row>
    <row r="120" spans="1:4" x14ac:dyDescent="0.2">
      <c r="A120" s="43" t="s">
        <v>451</v>
      </c>
      <c r="B120" s="44" t="s">
        <v>176</v>
      </c>
      <c r="C120" s="45" t="s">
        <v>358</v>
      </c>
      <c r="D120" s="49">
        <f>D118-D119</f>
        <v>0</v>
      </c>
    </row>
    <row r="121" spans="1:4" ht="25.5" x14ac:dyDescent="0.2">
      <c r="A121" s="43" t="s">
        <v>452</v>
      </c>
      <c r="B121" s="44" t="s">
        <v>177</v>
      </c>
      <c r="C121" s="45" t="s">
        <v>358</v>
      </c>
      <c r="D121" s="49">
        <f>D118</f>
        <v>0</v>
      </c>
    </row>
    <row r="122" spans="1:4" ht="25.5" x14ac:dyDescent="0.2">
      <c r="A122" s="43" t="s">
        <v>453</v>
      </c>
      <c r="B122" s="44" t="s">
        <v>178</v>
      </c>
      <c r="C122" s="45" t="s">
        <v>358</v>
      </c>
      <c r="D122" s="49">
        <f>D119</f>
        <v>0</v>
      </c>
    </row>
    <row r="123" spans="1:4" ht="25.5" x14ac:dyDescent="0.2">
      <c r="A123" s="43" t="s">
        <v>454</v>
      </c>
      <c r="B123" s="44" t="s">
        <v>179</v>
      </c>
      <c r="C123" s="45" t="s">
        <v>358</v>
      </c>
      <c r="D123" s="49">
        <f>D120</f>
        <v>0</v>
      </c>
    </row>
    <row r="124" spans="1:4" x14ac:dyDescent="0.2">
      <c r="A124" s="81" t="s">
        <v>181</v>
      </c>
      <c r="B124" s="81"/>
      <c r="C124" s="81"/>
      <c r="D124" s="81"/>
    </row>
    <row r="125" spans="1:4" x14ac:dyDescent="0.2">
      <c r="A125" s="43" t="s">
        <v>396</v>
      </c>
      <c r="B125" s="44" t="s">
        <v>170</v>
      </c>
      <c r="C125" s="45" t="s">
        <v>348</v>
      </c>
      <c r="D125" s="51"/>
    </row>
    <row r="126" spans="1:4" x14ac:dyDescent="0.2">
      <c r="A126" s="43" t="s">
        <v>397</v>
      </c>
      <c r="B126" s="44" t="s">
        <v>171</v>
      </c>
      <c r="C126" s="45" t="s">
        <v>348</v>
      </c>
      <c r="D126" s="51"/>
    </row>
    <row r="127" spans="1:4" x14ac:dyDescent="0.2">
      <c r="A127" s="43" t="s">
        <v>398</v>
      </c>
      <c r="B127" s="44" t="s">
        <v>172</v>
      </c>
      <c r="C127" s="45" t="s">
        <v>348</v>
      </c>
      <c r="D127" s="51"/>
    </row>
    <row r="128" spans="1:4" x14ac:dyDescent="0.2">
      <c r="A128" s="43" t="s">
        <v>399</v>
      </c>
      <c r="B128" s="44" t="s">
        <v>173</v>
      </c>
      <c r="C128" s="45" t="s">
        <v>358</v>
      </c>
      <c r="D128" s="51"/>
    </row>
    <row r="129" spans="1:4" x14ac:dyDescent="0.2">
      <c r="A129" s="82" t="s">
        <v>182</v>
      </c>
      <c r="B129" s="82"/>
      <c r="C129" s="82"/>
      <c r="D129" s="82"/>
    </row>
    <row r="130" spans="1:4" x14ac:dyDescent="0.2">
      <c r="A130" s="18" t="s">
        <v>400</v>
      </c>
      <c r="B130" s="26" t="s">
        <v>183</v>
      </c>
      <c r="C130" s="20" t="s">
        <v>348</v>
      </c>
      <c r="D130" s="51"/>
    </row>
    <row r="131" spans="1:4" x14ac:dyDescent="0.2">
      <c r="A131" s="18" t="s">
        <v>25</v>
      </c>
      <c r="B131" s="26" t="s">
        <v>184</v>
      </c>
      <c r="C131" s="20" t="s">
        <v>348</v>
      </c>
      <c r="D131" s="51"/>
    </row>
    <row r="132" spans="1:4" ht="25.5" x14ac:dyDescent="0.2">
      <c r="A132" s="18" t="s">
        <v>401</v>
      </c>
      <c r="B132" s="26" t="s">
        <v>185</v>
      </c>
      <c r="C132" s="20" t="s">
        <v>358</v>
      </c>
      <c r="D132" s="51"/>
    </row>
  </sheetData>
  <mergeCells count="16">
    <mergeCell ref="A124:D124"/>
    <mergeCell ref="A129:D129"/>
    <mergeCell ref="A8:D8"/>
    <mergeCell ref="A26:D26"/>
    <mergeCell ref="A74:D74"/>
    <mergeCell ref="A79:D79"/>
    <mergeCell ref="A86:D86"/>
    <mergeCell ref="B59:D59"/>
    <mergeCell ref="B31:D31"/>
    <mergeCell ref="B38:D38"/>
    <mergeCell ref="B44:D44"/>
    <mergeCell ref="B50:D50"/>
    <mergeCell ref="B52:D52"/>
    <mergeCell ref="B55:D55"/>
    <mergeCell ref="A39:A41"/>
    <mergeCell ref="A70:A72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6" t="s">
        <v>359</v>
      </c>
      <c r="B4" s="2">
        <v>1801</v>
      </c>
      <c r="C4" s="4" t="s">
        <v>223</v>
      </c>
    </row>
    <row r="5" spans="1:3" ht="13.5" thickBot="1" x14ac:dyDescent="0.25">
      <c r="A5" s="14" t="s">
        <v>16</v>
      </c>
      <c r="B5" s="2">
        <v>1802</v>
      </c>
      <c r="C5" s="4" t="s">
        <v>362</v>
      </c>
    </row>
    <row r="6" spans="1:3" ht="13.5" thickBot="1" x14ac:dyDescent="0.25">
      <c r="A6" s="14" t="s">
        <v>360</v>
      </c>
      <c r="B6" s="2">
        <v>1803</v>
      </c>
      <c r="C6" s="4" t="s">
        <v>224</v>
      </c>
    </row>
    <row r="7" spans="1:3" ht="13.5" thickBot="1" x14ac:dyDescent="0.25">
      <c r="A7" s="14" t="s">
        <v>17</v>
      </c>
      <c r="B7" s="2">
        <v>1804</v>
      </c>
      <c r="C7" s="4" t="s">
        <v>225</v>
      </c>
    </row>
    <row r="8" spans="1:3" ht="13.5" thickBot="1" x14ac:dyDescent="0.25">
      <c r="A8" s="14" t="s">
        <v>18</v>
      </c>
      <c r="B8" s="2">
        <v>1805</v>
      </c>
      <c r="C8" s="4" t="s">
        <v>226</v>
      </c>
    </row>
    <row r="9" spans="1:3" ht="13.5" thickBot="1" x14ac:dyDescent="0.25">
      <c r="A9" s="14" t="s">
        <v>19</v>
      </c>
      <c r="B9" s="2">
        <v>1806</v>
      </c>
      <c r="C9" s="4" t="s">
        <v>227</v>
      </c>
    </row>
    <row r="10" spans="1:3" ht="13.5" thickBot="1" x14ac:dyDescent="0.25">
      <c r="A10" s="14" t="s">
        <v>20</v>
      </c>
      <c r="B10" s="2">
        <v>1807</v>
      </c>
      <c r="C10" s="4" t="s">
        <v>15</v>
      </c>
    </row>
    <row r="11" spans="1:3" ht="13.5" thickBot="1" x14ac:dyDescent="0.25">
      <c r="A11" s="14" t="s">
        <v>21</v>
      </c>
      <c r="B11" s="2">
        <v>1808</v>
      </c>
      <c r="C11" s="4" t="s">
        <v>228</v>
      </c>
    </row>
    <row r="12" spans="1:3" ht="13.5" thickBot="1" x14ac:dyDescent="0.25">
      <c r="A12" s="14" t="s">
        <v>22</v>
      </c>
      <c r="B12" s="2">
        <v>1809</v>
      </c>
      <c r="C12" s="4" t="s">
        <v>229</v>
      </c>
    </row>
    <row r="13" spans="1:3" ht="13.5" thickBot="1" x14ac:dyDescent="0.25">
      <c r="A13" s="14" t="s">
        <v>23</v>
      </c>
      <c r="B13" s="2">
        <v>1810</v>
      </c>
      <c r="C13" s="4" t="s">
        <v>351</v>
      </c>
    </row>
    <row r="14" spans="1:3" ht="13.5" thickBot="1" x14ac:dyDescent="0.25">
      <c r="A14" s="14" t="s">
        <v>24</v>
      </c>
      <c r="B14" s="2">
        <v>1811</v>
      </c>
      <c r="C14" s="4" t="s">
        <v>348</v>
      </c>
    </row>
    <row r="15" spans="1:3" ht="13.5" thickBot="1" x14ac:dyDescent="0.25">
      <c r="A15" s="14" t="s">
        <v>364</v>
      </c>
      <c r="B15" s="2">
        <v>1812</v>
      </c>
      <c r="C15" s="4" t="s">
        <v>358</v>
      </c>
    </row>
    <row r="16" spans="1:3" ht="13.5" thickBot="1" x14ac:dyDescent="0.25">
      <c r="A16" s="14" t="s">
        <v>365</v>
      </c>
      <c r="B16" s="2">
        <v>1813</v>
      </c>
      <c r="C16" s="4" t="s">
        <v>345</v>
      </c>
    </row>
    <row r="17" spans="1:3" ht="13.5" thickBot="1" x14ac:dyDescent="0.25">
      <c r="A17" s="14" t="s">
        <v>366</v>
      </c>
      <c r="B17" s="2">
        <v>1814</v>
      </c>
      <c r="C17" s="4" t="s">
        <v>230</v>
      </c>
    </row>
    <row r="18" spans="1:3" ht="13.5" thickBot="1" x14ac:dyDescent="0.25">
      <c r="A18" s="14" t="s">
        <v>367</v>
      </c>
      <c r="B18" s="2">
        <v>1815</v>
      </c>
      <c r="C18" s="4" t="s">
        <v>231</v>
      </c>
    </row>
    <row r="19" spans="1:3" ht="13.5" thickBot="1" x14ac:dyDescent="0.25">
      <c r="A19" s="14" t="s">
        <v>368</v>
      </c>
      <c r="B19" s="2">
        <v>1816</v>
      </c>
      <c r="C19" s="4" t="s">
        <v>232</v>
      </c>
    </row>
    <row r="20" spans="1:3" ht="13.5" thickBot="1" x14ac:dyDescent="0.25">
      <c r="A20" s="14" t="s">
        <v>369</v>
      </c>
      <c r="B20" s="2">
        <v>1817</v>
      </c>
      <c r="C20" s="4" t="s">
        <v>233</v>
      </c>
    </row>
    <row r="21" spans="1:3" ht="13.5" thickBot="1" x14ac:dyDescent="0.25">
      <c r="A21" s="16" t="s">
        <v>370</v>
      </c>
      <c r="B21" s="2">
        <v>1818</v>
      </c>
      <c r="C21" s="4" t="s">
        <v>234</v>
      </c>
    </row>
    <row r="22" spans="1:3" ht="13.5" thickBot="1" x14ac:dyDescent="0.25">
      <c r="A22" s="16" t="s">
        <v>371</v>
      </c>
      <c r="B22" s="2">
        <v>1819</v>
      </c>
      <c r="C22" s="4" t="s">
        <v>235</v>
      </c>
    </row>
    <row r="23" spans="1:3" ht="13.5" thickBot="1" x14ac:dyDescent="0.25">
      <c r="A23" s="14" t="s">
        <v>372</v>
      </c>
      <c r="B23" s="2">
        <v>1820</v>
      </c>
      <c r="C23" s="4" t="s">
        <v>236</v>
      </c>
    </row>
    <row r="24" spans="1:3" ht="13.5" thickBot="1" x14ac:dyDescent="0.25">
      <c r="A24" s="14" t="s">
        <v>373</v>
      </c>
      <c r="B24" s="2">
        <v>1821</v>
      </c>
      <c r="C24" s="4" t="s">
        <v>408</v>
      </c>
    </row>
    <row r="25" spans="1:3" ht="13.5" thickBot="1" x14ac:dyDescent="0.25">
      <c r="A25" s="14" t="s">
        <v>374</v>
      </c>
      <c r="B25" s="2">
        <v>1822</v>
      </c>
      <c r="C25" s="4" t="s">
        <v>237</v>
      </c>
    </row>
    <row r="26" spans="1:3" ht="13.5" thickBot="1" x14ac:dyDescent="0.25">
      <c r="A26" s="14" t="s">
        <v>375</v>
      </c>
      <c r="B26" s="2">
        <v>1823</v>
      </c>
      <c r="C26" s="4" t="s">
        <v>238</v>
      </c>
    </row>
    <row r="27" spans="1:3" ht="13.5" thickBot="1" x14ac:dyDescent="0.25">
      <c r="A27" s="14" t="s">
        <v>376</v>
      </c>
      <c r="B27" s="2">
        <v>1824</v>
      </c>
      <c r="C27" s="4" t="s">
        <v>239</v>
      </c>
    </row>
    <row r="28" spans="1:3" ht="13.5" thickBot="1" x14ac:dyDescent="0.25">
      <c r="A28" s="14" t="s">
        <v>377</v>
      </c>
      <c r="B28" s="2">
        <v>1825</v>
      </c>
      <c r="C28" s="4" t="s">
        <v>240</v>
      </c>
    </row>
    <row r="29" spans="1:3" ht="13.5" thickBot="1" x14ac:dyDescent="0.25">
      <c r="A29" s="14" t="s">
        <v>378</v>
      </c>
      <c r="B29" s="2">
        <v>1826</v>
      </c>
      <c r="C29" s="4" t="s">
        <v>241</v>
      </c>
    </row>
    <row r="30" spans="1:3" ht="13.5" thickBot="1" x14ac:dyDescent="0.25">
      <c r="A30" s="14" t="s">
        <v>379</v>
      </c>
      <c r="B30" s="2">
        <v>1827</v>
      </c>
      <c r="C30" s="4" t="s">
        <v>361</v>
      </c>
    </row>
    <row r="31" spans="1:3" ht="13.5" thickBot="1" x14ac:dyDescent="0.25">
      <c r="A31" s="14" t="s">
        <v>380</v>
      </c>
      <c r="B31" s="2">
        <v>1828</v>
      </c>
      <c r="C31" s="4" t="s">
        <v>406</v>
      </c>
    </row>
    <row r="32" spans="1:3" ht="13.5" thickBot="1" x14ac:dyDescent="0.25">
      <c r="A32" s="14" t="s">
        <v>381</v>
      </c>
      <c r="B32" s="2">
        <v>1829</v>
      </c>
      <c r="C32" s="4" t="s">
        <v>242</v>
      </c>
    </row>
    <row r="33" spans="1:3" ht="13.5" thickBot="1" x14ac:dyDescent="0.25">
      <c r="A33" s="14" t="s">
        <v>382</v>
      </c>
      <c r="B33" s="2">
        <v>1830</v>
      </c>
      <c r="C33" s="4" t="s">
        <v>408</v>
      </c>
    </row>
    <row r="34" spans="1:3" ht="13.5" thickBot="1" x14ac:dyDescent="0.25">
      <c r="A34" s="14" t="s">
        <v>383</v>
      </c>
      <c r="B34" s="2">
        <v>1831</v>
      </c>
      <c r="C34" s="4" t="s">
        <v>243</v>
      </c>
    </row>
    <row r="35" spans="1:3" ht="13.5" thickBot="1" x14ac:dyDescent="0.25">
      <c r="A35" s="14" t="s">
        <v>384</v>
      </c>
      <c r="B35" s="2">
        <v>1832</v>
      </c>
      <c r="C35" s="4" t="s">
        <v>244</v>
      </c>
    </row>
    <row r="36" spans="1:3" ht="13.5" thickBot="1" x14ac:dyDescent="0.25">
      <c r="A36" s="14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1901</v>
      </c>
      <c r="C4" s="4" t="s">
        <v>138</v>
      </c>
    </row>
    <row r="5" spans="1:3" ht="13.5" thickBot="1" x14ac:dyDescent="0.25">
      <c r="A5" s="14" t="s">
        <v>16</v>
      </c>
      <c r="B5" s="2">
        <v>1902</v>
      </c>
      <c r="C5" s="4" t="s">
        <v>246</v>
      </c>
    </row>
    <row r="6" spans="1:3" ht="13.5" thickBot="1" x14ac:dyDescent="0.25">
      <c r="A6" s="14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2001</v>
      </c>
      <c r="C4" s="4" t="s">
        <v>138</v>
      </c>
    </row>
    <row r="5" spans="1:3" ht="13.5" thickBot="1" x14ac:dyDescent="0.25">
      <c r="A5" s="14" t="s">
        <v>16</v>
      </c>
      <c r="B5" s="2">
        <v>2002</v>
      </c>
      <c r="C5" s="4" t="s">
        <v>246</v>
      </c>
    </row>
    <row r="6" spans="1:3" ht="13.5" thickBot="1" x14ac:dyDescent="0.25">
      <c r="A6" s="14" t="s">
        <v>360</v>
      </c>
      <c r="B6" s="2">
        <v>2003</v>
      </c>
      <c r="C6" s="4" t="s">
        <v>248</v>
      </c>
    </row>
    <row r="7" spans="1:3" ht="13.5" thickBot="1" x14ac:dyDescent="0.25">
      <c r="A7" s="14" t="s">
        <v>17</v>
      </c>
      <c r="B7" s="2">
        <v>2004</v>
      </c>
      <c r="C7" s="4" t="s">
        <v>249</v>
      </c>
    </row>
    <row r="8" spans="1:3" ht="13.5" thickBot="1" x14ac:dyDescent="0.25">
      <c r="A8" s="14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2101</v>
      </c>
      <c r="C4" s="4" t="s">
        <v>138</v>
      </c>
    </row>
    <row r="5" spans="1:3" ht="13.5" thickBot="1" x14ac:dyDescent="0.25">
      <c r="A5" s="14" t="s">
        <v>16</v>
      </c>
      <c r="B5" s="2">
        <v>2102</v>
      </c>
      <c r="C5" s="4" t="s">
        <v>251</v>
      </c>
    </row>
    <row r="6" spans="1:3" ht="13.5" thickBot="1" x14ac:dyDescent="0.25">
      <c r="A6" s="14" t="s">
        <v>360</v>
      </c>
      <c r="B6" s="2">
        <v>2103</v>
      </c>
      <c r="C6" s="4" t="s">
        <v>252</v>
      </c>
    </row>
    <row r="7" spans="1:3" ht="26.25" thickBot="1" x14ac:dyDescent="0.25">
      <c r="A7" s="14" t="s">
        <v>17</v>
      </c>
      <c r="B7" s="2">
        <v>2104</v>
      </c>
      <c r="C7" s="4" t="s">
        <v>248</v>
      </c>
    </row>
    <row r="8" spans="1:3" ht="13.5" thickBot="1" x14ac:dyDescent="0.25">
      <c r="A8" s="14" t="s">
        <v>18</v>
      </c>
      <c r="B8" s="2">
        <v>2105</v>
      </c>
      <c r="C8" s="4" t="s">
        <v>253</v>
      </c>
    </row>
    <row r="9" spans="1:3" ht="13.5" thickBot="1" x14ac:dyDescent="0.25">
      <c r="A9" s="14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2201</v>
      </c>
      <c r="C4" s="4" t="s">
        <v>138</v>
      </c>
    </row>
    <row r="5" spans="1:3" ht="13.5" thickBot="1" x14ac:dyDescent="0.25">
      <c r="A5" s="14" t="s">
        <v>16</v>
      </c>
      <c r="B5" s="2">
        <v>2202</v>
      </c>
      <c r="C5" s="4" t="s">
        <v>246</v>
      </c>
    </row>
    <row r="6" spans="1:3" ht="13.5" thickBot="1" x14ac:dyDescent="0.25">
      <c r="A6" s="14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2301</v>
      </c>
      <c r="C4" s="4" t="s">
        <v>138</v>
      </c>
    </row>
    <row r="5" spans="1:3" ht="13.5" thickBot="1" x14ac:dyDescent="0.25">
      <c r="A5" s="14" t="s">
        <v>16</v>
      </c>
      <c r="B5" s="2">
        <v>2302</v>
      </c>
      <c r="C5" s="4" t="s">
        <v>246</v>
      </c>
    </row>
    <row r="6" spans="1:3" ht="13.5" thickBot="1" x14ac:dyDescent="0.25">
      <c r="A6" s="14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2401</v>
      </c>
      <c r="C4" s="4" t="s">
        <v>138</v>
      </c>
    </row>
    <row r="5" spans="1:3" ht="13.5" thickBot="1" x14ac:dyDescent="0.25">
      <c r="A5" s="14" t="s">
        <v>16</v>
      </c>
      <c r="B5" s="2">
        <v>2402</v>
      </c>
      <c r="C5" s="4" t="s">
        <v>246</v>
      </c>
    </row>
    <row r="6" spans="1:3" ht="13.5" thickBot="1" x14ac:dyDescent="0.25">
      <c r="A6" s="14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2501</v>
      </c>
      <c r="C4" s="4" t="s">
        <v>138</v>
      </c>
    </row>
    <row r="5" spans="1:3" ht="13.5" thickBot="1" x14ac:dyDescent="0.25">
      <c r="A5" s="14" t="s">
        <v>16</v>
      </c>
      <c r="B5" s="2">
        <v>2502</v>
      </c>
      <c r="C5" s="4" t="s">
        <v>259</v>
      </c>
    </row>
    <row r="6" spans="1:3" ht="13.5" thickBot="1" x14ac:dyDescent="0.25">
      <c r="A6" s="14" t="s">
        <v>360</v>
      </c>
      <c r="B6" s="2">
        <v>2503</v>
      </c>
      <c r="C6" s="4" t="s">
        <v>260</v>
      </c>
    </row>
    <row r="7" spans="1:3" ht="13.5" thickBot="1" x14ac:dyDescent="0.25">
      <c r="A7" s="14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2601</v>
      </c>
      <c r="C4" s="4" t="s">
        <v>138</v>
      </c>
    </row>
    <row r="5" spans="1:3" ht="13.5" thickBot="1" x14ac:dyDescent="0.25">
      <c r="A5" s="14" t="s">
        <v>16</v>
      </c>
      <c r="B5" s="2">
        <v>2602</v>
      </c>
      <c r="C5" s="4" t="s">
        <v>257</v>
      </c>
    </row>
    <row r="6" spans="1:3" ht="13.5" thickBot="1" x14ac:dyDescent="0.25">
      <c r="A6" s="14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2701</v>
      </c>
      <c r="C4" s="4" t="s">
        <v>138</v>
      </c>
    </row>
    <row r="5" spans="1:3" ht="13.5" thickBot="1" x14ac:dyDescent="0.25">
      <c r="A5" s="14" t="s">
        <v>16</v>
      </c>
      <c r="B5" s="2">
        <v>2702</v>
      </c>
      <c r="C5" s="4" t="s">
        <v>255</v>
      </c>
    </row>
    <row r="6" spans="1:3" ht="13.5" thickBot="1" x14ac:dyDescent="0.25">
      <c r="A6" s="14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58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4" t="s">
        <v>359</v>
      </c>
      <c r="B4" s="2">
        <v>2801</v>
      </c>
      <c r="C4" s="2" t="s">
        <v>262</v>
      </c>
    </row>
    <row r="5" spans="1:3" ht="26.25" thickBot="1" x14ac:dyDescent="0.25">
      <c r="A5" s="14" t="s">
        <v>16</v>
      </c>
      <c r="B5" s="2">
        <v>2802</v>
      </c>
      <c r="C5" s="2" t="s">
        <v>263</v>
      </c>
    </row>
    <row r="6" spans="1:3" ht="13.5" thickBot="1" x14ac:dyDescent="0.25">
      <c r="A6" s="14" t="s">
        <v>360</v>
      </c>
      <c r="B6" s="2">
        <v>2803</v>
      </c>
      <c r="C6" s="2" t="s">
        <v>264</v>
      </c>
    </row>
    <row r="7" spans="1:3" ht="13.5" thickBot="1" x14ac:dyDescent="0.25">
      <c r="A7" s="14" t="s">
        <v>17</v>
      </c>
      <c r="B7" s="2">
        <v>2804</v>
      </c>
      <c r="C7" s="2" t="s">
        <v>265</v>
      </c>
    </row>
    <row r="8" spans="1:3" ht="13.5" thickBot="1" x14ac:dyDescent="0.25">
      <c r="A8" s="14" t="s">
        <v>18</v>
      </c>
      <c r="B8" s="2">
        <v>2805</v>
      </c>
      <c r="C8" s="2" t="s">
        <v>266</v>
      </c>
    </row>
    <row r="9" spans="1:3" ht="13.5" thickBot="1" x14ac:dyDescent="0.25">
      <c r="A9" s="14" t="s">
        <v>19</v>
      </c>
      <c r="B9" s="2">
        <v>2806</v>
      </c>
      <c r="C9" s="2" t="s">
        <v>267</v>
      </c>
    </row>
    <row r="10" spans="1:3" ht="13.5" thickBot="1" x14ac:dyDescent="0.25">
      <c r="A10" s="14" t="s">
        <v>20</v>
      </c>
      <c r="B10" s="2">
        <v>2807</v>
      </c>
      <c r="C10" s="2" t="s">
        <v>268</v>
      </c>
    </row>
    <row r="11" spans="1:3" ht="13.5" thickBot="1" x14ac:dyDescent="0.25">
      <c r="A11" s="14" t="s">
        <v>21</v>
      </c>
      <c r="B11" s="2">
        <v>2808</v>
      </c>
      <c r="C11" s="2" t="s">
        <v>269</v>
      </c>
    </row>
    <row r="12" spans="1:3" ht="13.5" thickBot="1" x14ac:dyDescent="0.25">
      <c r="A12" s="14" t="s">
        <v>22</v>
      </c>
      <c r="B12" s="2">
        <v>2809</v>
      </c>
      <c r="C12" s="2" t="s">
        <v>270</v>
      </c>
    </row>
    <row r="13" spans="1:3" ht="13.5" thickBot="1" x14ac:dyDescent="0.25">
      <c r="A13" s="14" t="s">
        <v>23</v>
      </c>
      <c r="B13" s="2">
        <v>2810</v>
      </c>
      <c r="C13" s="2" t="s">
        <v>271</v>
      </c>
    </row>
    <row r="14" spans="1:3" ht="13.5" thickBot="1" x14ac:dyDescent="0.25">
      <c r="A14" s="14" t="s">
        <v>24</v>
      </c>
      <c r="B14" s="2">
        <v>2811</v>
      </c>
      <c r="C14" s="2" t="s">
        <v>272</v>
      </c>
    </row>
    <row r="15" spans="1:3" ht="13.5" thickBot="1" x14ac:dyDescent="0.25">
      <c r="A15" s="14" t="s">
        <v>364</v>
      </c>
      <c r="B15" s="2">
        <v>2812</v>
      </c>
      <c r="C15" s="2" t="s">
        <v>273</v>
      </c>
    </row>
    <row r="16" spans="1:3" ht="13.5" thickBot="1" x14ac:dyDescent="0.25">
      <c r="A16" s="14" t="s">
        <v>365</v>
      </c>
      <c r="B16" s="2">
        <v>2813</v>
      </c>
      <c r="C16" s="2" t="s">
        <v>274</v>
      </c>
    </row>
    <row r="17" spans="1:3" ht="13.5" thickBot="1" x14ac:dyDescent="0.25">
      <c r="A17" s="14" t="s">
        <v>366</v>
      </c>
      <c r="B17" s="2">
        <v>2814</v>
      </c>
      <c r="C17" s="2" t="s">
        <v>275</v>
      </c>
    </row>
    <row r="18" spans="1:3" ht="13.5" thickBot="1" x14ac:dyDescent="0.25">
      <c r="A18" s="14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2901</v>
      </c>
      <c r="C4" s="4" t="s">
        <v>277</v>
      </c>
    </row>
    <row r="5" spans="1:3" ht="13.5" thickBot="1" x14ac:dyDescent="0.25">
      <c r="A5" s="14" t="s">
        <v>16</v>
      </c>
      <c r="B5" s="2">
        <v>2902</v>
      </c>
      <c r="C5" s="4" t="s">
        <v>278</v>
      </c>
    </row>
    <row r="6" spans="1:3" ht="13.5" thickBot="1" x14ac:dyDescent="0.25">
      <c r="A6" s="14" t="s">
        <v>360</v>
      </c>
      <c r="B6" s="2">
        <v>2903</v>
      </c>
      <c r="C6" s="4" t="s">
        <v>279</v>
      </c>
    </row>
    <row r="7" spans="1:3" ht="13.5" thickBot="1" x14ac:dyDescent="0.25">
      <c r="A7" s="14" t="s">
        <v>17</v>
      </c>
      <c r="B7" s="2">
        <v>2904</v>
      </c>
      <c r="C7" s="4" t="s">
        <v>280</v>
      </c>
    </row>
    <row r="8" spans="1:3" ht="13.5" thickBot="1" x14ac:dyDescent="0.25">
      <c r="A8" s="14" t="s">
        <v>18</v>
      </c>
      <c r="B8" s="2">
        <v>2905</v>
      </c>
      <c r="C8" s="4" t="s">
        <v>281</v>
      </c>
    </row>
    <row r="9" spans="1:3" ht="13.5" thickBot="1" x14ac:dyDescent="0.25">
      <c r="A9" s="14" t="s">
        <v>19</v>
      </c>
      <c r="B9" s="2">
        <v>2906</v>
      </c>
      <c r="C9" s="4" t="s">
        <v>282</v>
      </c>
    </row>
    <row r="10" spans="1:3" ht="13.5" thickBot="1" x14ac:dyDescent="0.25">
      <c r="A10" s="14" t="s">
        <v>20</v>
      </c>
      <c r="B10" s="2">
        <v>2907</v>
      </c>
      <c r="C10" s="4" t="s">
        <v>283</v>
      </c>
    </row>
    <row r="11" spans="1:3" ht="13.5" thickBot="1" x14ac:dyDescent="0.25">
      <c r="A11" s="14" t="s">
        <v>21</v>
      </c>
      <c r="B11" s="2">
        <v>2908</v>
      </c>
      <c r="C11" s="4" t="s">
        <v>284</v>
      </c>
    </row>
    <row r="12" spans="1:3" ht="13.5" thickBot="1" x14ac:dyDescent="0.25">
      <c r="A12" s="14" t="s">
        <v>22</v>
      </c>
      <c r="B12" s="2">
        <v>2909</v>
      </c>
      <c r="C12" s="4" t="s">
        <v>285</v>
      </c>
    </row>
    <row r="13" spans="1:3" ht="13.5" thickBot="1" x14ac:dyDescent="0.25">
      <c r="A13" s="14" t="s">
        <v>23</v>
      </c>
      <c r="B13" s="2">
        <v>2910</v>
      </c>
      <c r="C13" s="4" t="s">
        <v>286</v>
      </c>
    </row>
    <row r="14" spans="1:3" ht="13.5" thickBot="1" x14ac:dyDescent="0.25">
      <c r="A14" s="14" t="s">
        <v>24</v>
      </c>
      <c r="B14" s="2">
        <v>2911</v>
      </c>
      <c r="C14" s="4" t="s">
        <v>287</v>
      </c>
    </row>
    <row r="15" spans="1:3" ht="13.5" thickBot="1" x14ac:dyDescent="0.25">
      <c r="A15" s="14" t="s">
        <v>364</v>
      </c>
      <c r="B15" s="2">
        <v>2912</v>
      </c>
      <c r="C15" s="4" t="s">
        <v>288</v>
      </c>
    </row>
    <row r="16" spans="1:3" ht="13.5" thickBot="1" x14ac:dyDescent="0.25">
      <c r="A16" s="14" t="s">
        <v>365</v>
      </c>
      <c r="B16" s="2">
        <v>2913</v>
      </c>
      <c r="C16" s="4" t="s">
        <v>289</v>
      </c>
    </row>
    <row r="17" spans="1:3" ht="13.5" thickBot="1" x14ac:dyDescent="0.25">
      <c r="A17" s="14" t="s">
        <v>366</v>
      </c>
      <c r="B17" s="2">
        <v>2914</v>
      </c>
      <c r="C17" s="4" t="s">
        <v>290</v>
      </c>
    </row>
    <row r="18" spans="1:3" ht="13.5" thickBot="1" x14ac:dyDescent="0.25">
      <c r="A18" s="14" t="s">
        <v>367</v>
      </c>
      <c r="B18" s="2">
        <v>2915</v>
      </c>
      <c r="C18" s="4" t="s">
        <v>291</v>
      </c>
    </row>
    <row r="19" spans="1:3" ht="13.5" thickBot="1" x14ac:dyDescent="0.25">
      <c r="A19" s="14" t="s">
        <v>368</v>
      </c>
      <c r="B19" s="2">
        <v>2916</v>
      </c>
      <c r="C19" s="4" t="s">
        <v>292</v>
      </c>
    </row>
    <row r="20" spans="1:3" ht="13.5" thickBot="1" x14ac:dyDescent="0.25">
      <c r="A20" s="14" t="s">
        <v>369</v>
      </c>
      <c r="B20" s="2">
        <v>2917</v>
      </c>
      <c r="C20" s="4" t="s">
        <v>293</v>
      </c>
    </row>
    <row r="21" spans="1:3" ht="13.5" thickBot="1" x14ac:dyDescent="0.25">
      <c r="A21" s="14" t="s">
        <v>370</v>
      </c>
      <c r="B21" s="2">
        <v>2918</v>
      </c>
      <c r="C21" s="4" t="s">
        <v>294</v>
      </c>
    </row>
    <row r="22" spans="1:3" ht="13.5" thickBot="1" x14ac:dyDescent="0.25">
      <c r="A22" s="14" t="s">
        <v>371</v>
      </c>
      <c r="B22" s="2">
        <v>2919</v>
      </c>
      <c r="C22" s="4" t="s">
        <v>295</v>
      </c>
    </row>
    <row r="23" spans="1:3" ht="13.5" thickBot="1" x14ac:dyDescent="0.25">
      <c r="A23" s="14" t="s">
        <v>372</v>
      </c>
      <c r="B23" s="2">
        <v>2920</v>
      </c>
      <c r="C23" s="4" t="s">
        <v>296</v>
      </c>
    </row>
    <row r="24" spans="1:3" ht="13.5" thickBot="1" x14ac:dyDescent="0.25">
      <c r="A24" s="14" t="s">
        <v>373</v>
      </c>
      <c r="B24" s="2">
        <v>2921</v>
      </c>
      <c r="C24" s="4" t="s">
        <v>297</v>
      </c>
    </row>
    <row r="25" spans="1:3" ht="13.5" thickBot="1" x14ac:dyDescent="0.25">
      <c r="A25" s="14" t="s">
        <v>374</v>
      </c>
      <c r="B25" s="2">
        <v>2922</v>
      </c>
      <c r="C25" s="4" t="s">
        <v>298</v>
      </c>
    </row>
    <row r="26" spans="1:3" ht="13.5" thickBot="1" x14ac:dyDescent="0.25">
      <c r="A26" s="14" t="s">
        <v>375</v>
      </c>
      <c r="B26" s="2">
        <v>2923</v>
      </c>
      <c r="C26" s="4" t="s">
        <v>299</v>
      </c>
    </row>
    <row r="27" spans="1:3" ht="13.5" thickBot="1" x14ac:dyDescent="0.25">
      <c r="A27" s="14" t="s">
        <v>376</v>
      </c>
      <c r="B27" s="2">
        <v>2924</v>
      </c>
      <c r="C27" s="4" t="s">
        <v>300</v>
      </c>
    </row>
    <row r="28" spans="1:3" ht="13.5" thickBot="1" x14ac:dyDescent="0.25">
      <c r="A28" s="14" t="s">
        <v>377</v>
      </c>
      <c r="B28" s="2">
        <v>2925</v>
      </c>
      <c r="C28" s="4" t="s">
        <v>301</v>
      </c>
    </row>
    <row r="29" spans="1:3" ht="13.5" thickBot="1" x14ac:dyDescent="0.25">
      <c r="A29" s="14" t="s">
        <v>378</v>
      </c>
      <c r="B29" s="2">
        <v>2926</v>
      </c>
      <c r="C29" s="4" t="s">
        <v>302</v>
      </c>
    </row>
    <row r="30" spans="1:3" ht="13.5" thickBot="1" x14ac:dyDescent="0.25">
      <c r="A30" s="14" t="s">
        <v>379</v>
      </c>
      <c r="B30" s="2">
        <v>2927</v>
      </c>
      <c r="C30" s="4" t="s">
        <v>303</v>
      </c>
    </row>
    <row r="31" spans="1:3" ht="13.5" thickBot="1" x14ac:dyDescent="0.25">
      <c r="A31" s="14" t="s">
        <v>380</v>
      </c>
      <c r="B31" s="2">
        <v>2928</v>
      </c>
      <c r="C31" s="4" t="s">
        <v>304</v>
      </c>
    </row>
    <row r="32" spans="1:3" ht="13.5" thickBot="1" x14ac:dyDescent="0.25">
      <c r="A32" s="14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3001</v>
      </c>
      <c r="C4" s="4" t="s">
        <v>306</v>
      </c>
    </row>
    <row r="5" spans="1:3" ht="13.5" thickBot="1" x14ac:dyDescent="0.25">
      <c r="A5" s="14" t="s">
        <v>16</v>
      </c>
      <c r="B5" s="2">
        <v>3002</v>
      </c>
      <c r="C5" s="4" t="s">
        <v>307</v>
      </c>
    </row>
    <row r="6" spans="1:3" ht="26.25" thickBot="1" x14ac:dyDescent="0.25">
      <c r="A6" s="14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40" t="s">
        <v>318</v>
      </c>
      <c r="C4" s="4" t="s">
        <v>106</v>
      </c>
    </row>
    <row r="5" spans="1:3" ht="13.5" thickBot="1" x14ac:dyDescent="0.25">
      <c r="A5" s="1" t="s">
        <v>16</v>
      </c>
      <c r="B5" s="40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40" t="s">
        <v>313</v>
      </c>
      <c r="C4" s="4" t="s">
        <v>108</v>
      </c>
    </row>
    <row r="5" spans="1:3" ht="13.5" thickBot="1" x14ac:dyDescent="0.25">
      <c r="A5" s="1" t="s">
        <v>16</v>
      </c>
      <c r="B5" s="40" t="s">
        <v>314</v>
      </c>
      <c r="C5" s="4" t="s">
        <v>109</v>
      </c>
    </row>
    <row r="6" spans="1:3" ht="13.5" thickBot="1" x14ac:dyDescent="0.25">
      <c r="A6" s="1" t="s">
        <v>360</v>
      </c>
      <c r="B6" s="40" t="s">
        <v>315</v>
      </c>
      <c r="C6" s="4" t="s">
        <v>110</v>
      </c>
    </row>
    <row r="7" spans="1:3" ht="13.5" thickBot="1" x14ac:dyDescent="0.25">
      <c r="A7" s="1" t="s">
        <v>17</v>
      </c>
      <c r="B7" s="40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501</v>
      </c>
      <c r="C4" s="4" t="s">
        <v>115</v>
      </c>
    </row>
    <row r="5" spans="1:3" ht="13.5" thickBot="1" x14ac:dyDescent="0.25">
      <c r="A5" s="14" t="s">
        <v>16</v>
      </c>
      <c r="B5" s="2">
        <v>502</v>
      </c>
      <c r="C5" s="4" t="s">
        <v>116</v>
      </c>
    </row>
    <row r="6" spans="1:3" ht="13.5" thickBot="1" x14ac:dyDescent="0.25">
      <c r="A6" s="14" t="s">
        <v>360</v>
      </c>
      <c r="B6" s="2">
        <v>503</v>
      </c>
      <c r="C6" s="4" t="s">
        <v>117</v>
      </c>
    </row>
    <row r="7" spans="1:3" ht="13.5" thickBot="1" x14ac:dyDescent="0.25">
      <c r="A7" s="14" t="s">
        <v>17</v>
      </c>
      <c r="B7" s="2">
        <v>504</v>
      </c>
      <c r="C7" s="4" t="s">
        <v>118</v>
      </c>
    </row>
    <row r="8" spans="1:3" ht="13.5" thickBot="1" x14ac:dyDescent="0.25">
      <c r="A8" s="14" t="s">
        <v>18</v>
      </c>
      <c r="B8" s="2">
        <v>505</v>
      </c>
      <c r="C8" s="4" t="s">
        <v>119</v>
      </c>
    </row>
    <row r="9" spans="1:3" ht="13.5" thickBot="1" x14ac:dyDescent="0.25">
      <c r="A9" s="14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601</v>
      </c>
      <c r="C4" s="4" t="s">
        <v>121</v>
      </c>
    </row>
    <row r="5" spans="1:3" ht="13.5" thickBot="1" x14ac:dyDescent="0.25">
      <c r="A5" s="15" t="s">
        <v>16</v>
      </c>
      <c r="B5" s="2">
        <v>602</v>
      </c>
      <c r="C5" s="4" t="s">
        <v>122</v>
      </c>
    </row>
    <row r="6" spans="1:3" ht="13.5" thickBot="1" x14ac:dyDescent="0.25">
      <c r="A6" s="15" t="s">
        <v>360</v>
      </c>
      <c r="B6" s="2">
        <v>603</v>
      </c>
      <c r="C6" s="4" t="s">
        <v>123</v>
      </c>
    </row>
    <row r="7" spans="1:3" ht="13.5" thickBot="1" x14ac:dyDescent="0.25">
      <c r="A7" s="15" t="s">
        <v>17</v>
      </c>
      <c r="B7" s="2">
        <v>604</v>
      </c>
      <c r="C7" s="4" t="s">
        <v>124</v>
      </c>
    </row>
    <row r="8" spans="1:3" ht="13.5" thickBot="1" x14ac:dyDescent="0.25">
      <c r="A8" s="15" t="s">
        <v>18</v>
      </c>
      <c r="B8" s="2">
        <v>605</v>
      </c>
      <c r="C8" s="4" t="s">
        <v>125</v>
      </c>
    </row>
    <row r="9" spans="1:3" ht="13.5" thickBot="1" x14ac:dyDescent="0.25">
      <c r="A9" s="15" t="s">
        <v>19</v>
      </c>
      <c r="B9" s="2">
        <v>606</v>
      </c>
      <c r="C9" s="4" t="s">
        <v>126</v>
      </c>
    </row>
    <row r="10" spans="1:3" ht="13.5" thickBot="1" x14ac:dyDescent="0.25">
      <c r="A10" s="15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701</v>
      </c>
      <c r="C4" s="4" t="s">
        <v>139</v>
      </c>
    </row>
    <row r="5" spans="1:3" ht="13.5" thickBot="1" x14ac:dyDescent="0.25">
      <c r="A5" s="14" t="s">
        <v>16</v>
      </c>
      <c r="B5" s="2">
        <v>702</v>
      </c>
      <c r="C5" s="4" t="s">
        <v>140</v>
      </c>
    </row>
    <row r="6" spans="1:3" ht="13.5" thickBot="1" x14ac:dyDescent="0.25">
      <c r="A6" s="14" t="s">
        <v>360</v>
      </c>
      <c r="B6" s="2">
        <v>703</v>
      </c>
      <c r="C6" s="4" t="s">
        <v>141</v>
      </c>
    </row>
    <row r="7" spans="1:3" ht="13.5" thickBot="1" x14ac:dyDescent="0.25">
      <c r="A7" s="14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2022-03-16T08:07:35Z</dcterms:modified>
</cp:coreProperties>
</file>