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6" i="13"/>
  <c r="D13" i="13"/>
  <c r="D51" i="13" l="1"/>
  <c r="D29" i="13" l="1"/>
  <c r="D78" i="13"/>
  <c r="D61" i="13"/>
  <c r="D56" i="13"/>
  <c r="D46" i="13"/>
  <c r="D42" i="13"/>
  <c r="D36" i="13"/>
  <c r="D117" i="13" l="1"/>
  <c r="D126" i="13"/>
  <c r="D108" i="13"/>
  <c r="D33" i="13" l="1"/>
  <c r="D70" i="13" l="1"/>
  <c r="D71" i="13"/>
  <c r="D72" i="13"/>
  <c r="D9" i="13" l="1"/>
  <c r="D89" i="13"/>
  <c r="D120" i="13"/>
  <c r="D123" i="13" s="1"/>
  <c r="D131" i="13"/>
  <c r="D130" i="13"/>
  <c r="D129" i="13"/>
  <c r="D132" i="13" s="1"/>
  <c r="D122" i="13"/>
  <c r="D113" i="13"/>
  <c r="D112" i="13"/>
  <c r="D111" i="13"/>
  <c r="D114" i="13" s="1"/>
  <c r="D103" i="13"/>
  <c r="D102" i="13"/>
  <c r="D121" i="13"/>
  <c r="D104" i="13"/>
  <c r="D25" i="13" l="1"/>
  <c r="D94" i="13" l="1"/>
  <c r="D92" i="13" s="1"/>
  <c r="D23" i="13"/>
</calcChain>
</file>

<file path=xl/sharedStrings.xml><?xml version="1.0" encoding="utf-8"?>
<sst xmlns="http://schemas.openxmlformats.org/spreadsheetml/2006/main" count="1136" uniqueCount="568">
  <si>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</si>
  <si>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</si>
  <si>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</si>
  <si>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</si>
  <si>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</si>
  <si>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</si>
  <si>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</si>
  <si>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</si>
  <si>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</si>
  <si>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</si>
  <si>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</si>
  <si>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</si>
  <si>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</si>
  <si>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</si>
  <si>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</si>
  <si>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</si>
  <si>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</si>
  <si>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</si>
  <si>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</si>
  <si>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</si>
  <si>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</si>
  <si>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</si>
  <si>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</si>
  <si>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</si>
  <si>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</si>
  <si>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</si>
  <si>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</si>
  <si>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</si>
  <si>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</si>
  <si>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</si>
  <si>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</si>
  <si>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</si>
  <si>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</si>
  <si>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</si>
  <si>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</si>
  <si>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</si>
  <si>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</si>
  <si>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</si>
  <si>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</si>
  <si>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</si>
  <si>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</si>
  <si>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</si>
  <si>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</si>
  <si>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</si>
  <si>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</si>
  <si>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</si>
  <si>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</si>
  <si>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</si>
  <si>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</si>
  <si>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</si>
  <si>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</si>
  <si>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</si>
  <si>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</si>
  <si>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</si>
  <si>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</si>
  <si>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</si>
  <si>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</si>
  <si>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</si>
  <si>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</si>
  <si>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</si>
  <si>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</si>
  <si>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</si>
  <si>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</si>
  <si>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</si>
  <si>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</si>
  <si>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</si>
  <si>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</si>
  <si>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</si>
  <si>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</si>
  <si>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</si>
  <si>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</si>
  <si>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</si>
  <si>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</si>
  <si>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</si>
  <si>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</si>
  <si>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</si>
  <si>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</si>
  <si>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</si>
  <si>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</si>
  <si>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</si>
  <si>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</si>
  <si>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</si>
  <si>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</si>
  <si>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</si>
  <si>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</si>
  <si>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</si>
  <si>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</si>
  <si>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</si>
  <si>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</si>
  <si>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</si>
  <si>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</si>
  <si>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</si>
  <si>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</si>
  <si>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</si>
  <si>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</si>
  <si>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</si>
  <si>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</si>
  <si>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</si>
  <si>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</si>
  <si>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</si>
  <si>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</si>
  <si>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</si>
  <si>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</si>
  <si>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</si>
  <si>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</si>
  <si>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</si>
  <si>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</si>
  <si>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</si>
  <si>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</si>
  <si>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</si>
  <si>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</si>
  <si>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</si>
  <si>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</si>
  <si>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</si>
  <si>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</si>
  <si>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</si>
  <si>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</si>
  <si>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</si>
  <si>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</si>
  <si>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</si>
  <si>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</si>
  <si>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</si>
  <si>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</si>
  <si>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</si>
  <si>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</si>
  <si>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</si>
  <si>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</si>
  <si>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</si>
  <si>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</si>
  <si>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</si>
  <si>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</si>
  <si>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</si>
  <si>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</si>
  <si>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</si>
  <si>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</si>
  <si>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</si>
  <si>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</si>
  <si>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</si>
  <si>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</si>
  <si>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</si>
  <si>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</si>
  <si>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</si>
  <si>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</si>
  <si>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</si>
  <si>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</si>
  <si>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</si>
  <si>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</si>
  <si>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</si>
  <si>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</si>
  <si>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</si>
  <si>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</si>
  <si>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</si>
  <si>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</si>
  <si>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</si>
  <si>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</si>
  <si>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</si>
  <si>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</si>
  <si>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</si>
  <si>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</si>
  <si>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</si>
  <si>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</si>
  <si>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</si>
  <si>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</si>
  <si>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</si>
  <si>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</si>
  <si>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</si>
  <si>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</si>
  <si>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</si>
  <si>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</si>
  <si>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</si>
  <si>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</si>
  <si>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</si>
  <si>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</si>
  <si>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</si>
  <si>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</si>
  <si>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</si>
  <si>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</si>
  <si>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</si>
  <si>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</si>
  <si>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</si>
  <si>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</si>
  <si>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</si>
  <si>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</si>
  <si>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</si>
  <si>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</si>
  <si>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</si>
  <si>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</si>
  <si>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</si>
  <si>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</si>
  <si>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</si>
  <si>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</si>
  <si>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</si>
  <si>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</si>
  <si>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</si>
  <si>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</si>
  <si>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</si>
  <si>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</si>
  <si>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</si>
  <si>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</si>
  <si>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</si>
  <si>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</si>
  <si>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</si>
  <si>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</si>
  <si>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</si>
  <si>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</si>
  <si>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</si>
  <si>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</si>
  <si>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</si>
  <si>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</si>
  <si>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</si>
  <si>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</si>
  <si>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</si>
  <si>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</si>
  <si>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</si>
  <si>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</si>
  <si>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</si>
  <si>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</si>
  <si>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</si>
  <si>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</si>
  <si>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</si>
  <si>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</si>
  <si>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</si>
  <si>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</si>
  <si>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</si>
  <si>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</si>
  <si>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</si>
  <si>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</si>
  <si>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</si>
  <si>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</si>
  <si>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</si>
  <si>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</si>
  <si>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</si>
  <si>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</si>
  <si>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</si>
  <si>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</si>
  <si>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</si>
  <si>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</si>
  <si>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</si>
  <si>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</si>
  <si>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</si>
  <si>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</si>
  <si>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</si>
  <si>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</si>
  <si>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</si>
  <si>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</si>
  <si>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</si>
  <si>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</si>
  <si>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</si>
  <si>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</si>
  <si>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</si>
  <si>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</si>
  <si>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</si>
  <si>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</si>
  <si>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</si>
  <si>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</si>
  <si>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</si>
  <si>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</si>
  <si>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</si>
  <si>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</si>
  <si>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</si>
  <si>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</si>
  <si>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</si>
  <si>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</si>
  <si>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</si>
  <si>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</si>
  <si>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</si>
  <si>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</si>
  <si>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</si>
  <si>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</si>
  <si>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</si>
  <si>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</si>
  <si>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</si>
  <si>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</si>
  <si>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</si>
  <si>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</si>
  <si>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</si>
  <si>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</si>
  <si>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</si>
  <si>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</si>
  <si>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</si>
  <si>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</si>
  <si>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</si>
  <si>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</si>
  <si>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</si>
  <si>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</si>
  <si>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</si>
  <si>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</si>
  <si>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</si>
  <si>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</si>
  <si>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</si>
  <si>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</si>
  <si>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</si>
  <si>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</si>
  <si>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</si>
  <si>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</si>
  <si>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</si>
  <si>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</si>
  <si>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</si>
  <si>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</si>
  <si>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</si>
  <si>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</si>
  <si>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</si>
  <si>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</si>
  <si>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</si>
  <si>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</si>
  <si>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</si>
  <si>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</si>
  <si>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</si>
  <si>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</si>
  <si>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</si>
  <si>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</si>
  <si>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</si>
  <si>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</si>
  <si>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</si>
  <si>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</si>
  <si>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</si>
  <si>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</si>
  <si>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</si>
  <si>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</si>
  <si>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</si>
  <si>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</si>
  <si>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</si>
  <si>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</si>
  <si>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</si>
  <si>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</si>
  <si>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</si>
  <si>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</si>
  <si>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</si>
  <si>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</si>
  <si>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</si>
  <si>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</si>
  <si>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</si>
  <si>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</si>
  <si>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</si>
  <si>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</si>
  <si>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</si>
  <si>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</si>
  <si>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</si>
  <si>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</si>
  <si>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</si>
  <si>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</si>
  <si>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</si>
  <si>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</si>
  <si>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</si>
  <si>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</si>
  <si>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</si>
  <si>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</si>
  <si>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</si>
  <si>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</si>
  <si>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</si>
  <si>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</si>
  <si>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</si>
  <si>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</si>
  <si>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</si>
  <si>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</si>
  <si>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</si>
  <si>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</si>
  <si>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</si>
  <si>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</si>
  <si>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</si>
  <si>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</si>
  <si>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</si>
  <si>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</si>
  <si>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</si>
  <si>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</si>
  <si>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</si>
  <si>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</si>
  <si>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</si>
  <si>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</si>
  <si>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</si>
  <si>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</si>
  <si>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</si>
  <si>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</si>
  <si>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</si>
  <si>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</si>
  <si>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</si>
  <si>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</si>
  <si>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</si>
  <si>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</si>
  <si>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</si>
  <si>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</si>
  <si>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</si>
  <si>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</si>
  <si>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</si>
  <si>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</si>
  <si>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</si>
  <si>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</si>
  <si>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</si>
  <si>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</si>
  <si>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</si>
  <si>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</si>
  <si>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</si>
  <si>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</si>
  <si>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</si>
  <si>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</si>
  <si>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</si>
  <si>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</si>
  <si>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</si>
  <si>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</si>
  <si>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</si>
  <si>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</si>
  <si>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</si>
  <si>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</si>
  <si>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</si>
  <si>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</si>
  <si>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</si>
  <si>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</si>
  <si>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</si>
  <si>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</si>
  <si>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</si>
  <si>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</si>
  <si>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</si>
  <si>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</si>
  <si>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</si>
  <si>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</si>
  <si>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</si>
  <si>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</si>
  <si>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</si>
  <si>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</si>
  <si>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</si>
  <si>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</si>
  <si>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</si>
  <si>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</si>
  <si>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</si>
  <si>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</si>
  <si>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</si>
  <si>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</si>
  <si>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</si>
  <si>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</si>
  <si>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</si>
  <si>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</si>
  <si>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</si>
  <si>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</si>
  <si>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</si>
  <si>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</si>
  <si>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</si>
  <si>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</si>
  <si>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</si>
  <si>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</si>
  <si>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</si>
  <si>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</si>
  <si>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</si>
  <si>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</si>
  <si>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</si>
  <si>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</si>
  <si>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</si>
  <si>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</si>
  <si>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</si>
  <si>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</si>
  <si>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</si>
  <si>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</si>
  <si>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</si>
  <si>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</si>
  <si>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</si>
  <si>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</si>
  <si>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</si>
  <si>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</si>
  <si>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</si>
  <si>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</si>
  <si>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</si>
  <si>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</si>
  <si>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</si>
  <si>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</si>
  <si>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</si>
  <si>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</si>
  <si>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15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</si>
  <si>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</si>
  <si>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</si>
  <si>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</si>
  <si>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</si>
  <si>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</si>
  <si>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</si>
  <si>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</si>
  <si>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</si>
  <si>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</si>
  <si>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</si>
  <si>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</si>
  <si>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</si>
  <si>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</si>
  <si>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</si>
  <si>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</si>
  <si>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</si>
  <si>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</si>
  <si>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</si>
  <si>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</si>
  <si>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</si>
  <si>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</si>
  <si>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</si>
  <si>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</si>
  <si>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</si>
  <si>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</si>
  <si>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</si>
  <si>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</si>
  <si>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</si>
  <si>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</si>
  <si>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</si>
  <si>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</si>
  <si>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</si>
  <si>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</si>
  <si>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</si>
  <si>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</si>
  <si>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</si>
  <si>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</si>
  <si>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</si>
  <si>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</si>
  <si>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</si>
  <si>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</si>
  <si>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</si>
  <si>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</si>
  <si>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</si>
  <si>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</si>
  <si>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</si>
  <si>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</si>
  <si>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</si>
  <si>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</si>
  <si>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</si>
  <si>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</si>
  <si>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</si>
  <si>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</si>
  <si>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</si>
  <si>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</si>
  <si>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</si>
  <si>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Ремонт крыльца</t>
  </si>
  <si>
    <t>Смена ламп светодиодных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</si>
  <si>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</si>
  <si>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</si>
  <si>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</si>
  <si>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</si>
  <si>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</si>
  <si>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</si>
  <si>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</si>
  <si>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</si>
  <si>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</si>
  <si>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</si>
  <si>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</si>
  <si>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</si>
  <si>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</si>
  <si>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</si>
  <si>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</si>
  <si>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 xml:space="preserve">Отчет об исполнении управляющей организацией договора управления за 2022г. </t>
  </si>
  <si>
    <t>01.01.2022г.</t>
  </si>
  <si>
    <t>31.12.2022г.</t>
  </si>
  <si>
    <t>Установка регистра на лестничной клетке</t>
  </si>
  <si>
    <t>Установка регистров из стальных сварных труб диаметром нитки 50 мм</t>
  </si>
  <si>
    <t>Масляная окраска металлических поверхностей решеток, переплетов, труб диаметром менее 50 мм и т.п., количество окрасок 2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</si>
  <si>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</si>
  <si>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</si>
  <si>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Смена ламп в под.1, подвале</t>
  </si>
  <si>
    <t>Устройство стяжек цементных толщиной 20 мм</t>
  </si>
  <si>
    <t>Устройство полов бетонных толщиной 200 мм</t>
  </si>
  <si>
    <t>Укладка металлического накладного профиля (порога)</t>
  </si>
  <si>
    <t>Ремонт цоколя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</si>
  <si>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</si>
  <si>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Перетирка штукатурки фасадов гладких с земли и лесов (цоколь)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</si>
  <si>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</si>
  <si>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вводы)</t>
  </si>
  <si>
    <t>Металлические двери</t>
  </si>
  <si>
    <t>Окраска масляными составами ранее окрашенных больших металлических поверхностей (кроме крыш) за два раза (металлические двери) с двух сторон</t>
  </si>
  <si>
    <t>Остекление оконным стеклом окон с одинарным переплетом</t>
  </si>
  <si>
    <t>Ремонт откосов у входной двери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</si>
  <si>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</si>
  <si>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Герметизация межпанельных швов</t>
  </si>
  <si>
    <t>Окраска масляными составами ранее окрашенных металлических ограждений пешеходных</t>
  </si>
  <si>
    <t>Окрашивание скамеек: за два раза</t>
  </si>
  <si>
    <t xml:space="preserve">Простая масляная окраска ранее окрашенных бордюров по периметру без подготовки </t>
  </si>
  <si>
    <t xml:space="preserve">Очистка снега с крыш при толщине слоя: свыше 10 до 20 см </t>
  </si>
  <si>
    <t xml:space="preserve"> шт</t>
  </si>
  <si>
    <t xml:space="preserve">Ремонт газопровода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</si>
</sst>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</cellStyleXfs>
  <cellXfs count="13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NumberFormat="1" applyFont="1" applyFill="1" applyBorder="1" applyAlignment="1">
      <alignment vertical="top" wrapText="1"/>
    </xf>
    <xf numFmtId="4" fontId="2" fillId="24" borderId="15" xfId="0" applyNumberFormat="1" applyFont="1" applyFill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NumberFormat="1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9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right" vertical="top" wrapTex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 horizontal="center" vertical="center"/>
    </xf>
    <xf numFmtId="0" fontId="0" fillId="0" borderId="0" xfId="0" applyFont="1"/>
    <xf numFmtId="0" fontId="51" fillId="0" borderId="15" xfId="0" applyFont="1" applyBorder="1" applyAlignment="1">
      <alignment horizontal="center"/>
    </xf>
    <xf numFmtId="0" fontId="53" fillId="0" borderId="15" xfId="119" applyFont="1" applyBorder="1" applyAlignment="1">
      <alignment vertical="top" wrapText="1"/>
    </xf>
    <xf numFmtId="2" fontId="53" fillId="0" borderId="15" xfId="119" applyNumberFormat="1" applyFont="1" applyBorder="1" applyAlignment="1">
      <alignment vertical="top" wrapText="1"/>
    </xf>
    <xf numFmtId="2" fontId="51" fillId="0" borderId="15" xfId="0" applyNumberFormat="1" applyFont="1" applyBorder="1" applyAlignment="1">
      <alignment vertical="center"/>
    </xf>
    <xf numFmtId="2" fontId="53" fillId="0" borderId="15" xfId="119" applyNumberFormat="1" applyFont="1" applyBorder="1" applyAlignment="1">
      <alignment vertical="center" wrapText="1"/>
    </xf>
    <xf numFmtId="0" fontId="53" fillId="0" borderId="15" xfId="120" applyFont="1" applyBorder="1" applyAlignment="1">
      <alignment vertical="top" wrapText="1"/>
    </xf>
    <xf numFmtId="0" fontId="53" fillId="0" borderId="15" xfId="120" applyFont="1" applyBorder="1" applyAlignment="1">
      <alignment horizontal="center" vertical="center" wrapText="1"/>
    </xf>
    <xf numFmtId="2" fontId="53" fillId="0" borderId="15" xfId="120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9" applyFont="1" applyBorder="1" applyAlignment="1">
      <alignment wrapText="1"/>
    </xf>
    <xf numFmtId="2" fontId="53" fillId="0" borderId="15" xfId="119" applyNumberFormat="1" applyFont="1" applyBorder="1" applyAlignment="1">
      <alignment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9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5" xfId="0" applyFont="1" applyFill="1" applyBorder="1" applyAlignment="1">
      <alignment horizontal="left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rmal 4" xfId="120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8" sqref="A38:D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519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7" t="s">
        <v>324</v>
      </c>
      <c r="C7" s="20" t="s">
        <v>325</v>
      </c>
      <c r="D7" s="20"/>
      <c r="E7" s="121" t="s">
        <v>306</v>
      </c>
      <c r="F7" s="122"/>
      <c r="G7" s="122"/>
      <c r="H7" s="122"/>
      <c r="I7" s="34"/>
    </row>
    <row r="8" spans="1:9" ht="12.75" customHeight="1" x14ac:dyDescent="0.2">
      <c r="A8" s="120" t="s">
        <v>326</v>
      </c>
      <c r="B8" s="120"/>
      <c r="C8" s="120"/>
      <c r="D8" s="120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524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526</v>
      </c>
      <c r="E12" s="121" t="s">
        <v>408</v>
      </c>
      <c r="F12" s="122"/>
      <c r="G12" s="122"/>
      <c r="H12" s="122"/>
      <c r="I12" s="122"/>
    </row>
    <row r="13" spans="1:9" ht="17.25" customHeight="1" x14ac:dyDescent="0.2">
      <c r="A13" s="18"/>
      <c r="B13" s="39" t="s">
        <v>409</v>
      </c>
      <c r="C13" s="20"/>
      <c r="D13" s="24" t="s">
        <v>527</v>
      </c>
      <c r="E13" s="121"/>
      <c r="F13" s="122"/>
      <c r="G13" s="122"/>
      <c r="H13" s="122"/>
      <c r="I13" s="122"/>
    </row>
    <row r="14" spans="1:9" ht="17.25" customHeight="1" x14ac:dyDescent="0.2">
      <c r="A14" s="18"/>
      <c r="B14" s="39" t="s">
        <v>410</v>
      </c>
      <c r="C14" s="20"/>
      <c r="D14" s="24" t="s">
        <v>528</v>
      </c>
      <c r="E14" s="121"/>
      <c r="F14" s="122"/>
      <c r="G14" s="122"/>
      <c r="H14" s="122"/>
      <c r="I14" s="122"/>
    </row>
    <row r="15" spans="1:9" ht="51" x14ac:dyDescent="0.2">
      <c r="A15" s="18" t="s">
        <v>18</v>
      </c>
      <c r="B15" s="22" t="s">
        <v>330</v>
      </c>
      <c r="C15" s="20" t="s">
        <v>325</v>
      </c>
      <c r="D15" s="49" t="s">
        <v>529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0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1" t="s">
        <v>530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1" t="s">
        <v>530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2" t="s">
        <v>531</v>
      </c>
      <c r="E19" s="123" t="s">
        <v>307</v>
      </c>
      <c r="F19" s="124"/>
      <c r="G19" s="124"/>
      <c r="H19" s="124"/>
      <c r="I19" s="124"/>
    </row>
    <row r="20" spans="1:14" x14ac:dyDescent="0.2">
      <c r="A20" s="18" t="s">
        <v>23</v>
      </c>
      <c r="B20" s="22" t="s">
        <v>334</v>
      </c>
      <c r="C20" s="20" t="s">
        <v>325</v>
      </c>
      <c r="D20" s="53" t="s">
        <v>532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533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534</v>
      </c>
      <c r="E24" s="121" t="s">
        <v>308</v>
      </c>
      <c r="F24" s="122"/>
      <c r="G24" s="122"/>
      <c r="H24" s="122"/>
      <c r="I24" s="122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51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17" t="s">
        <v>12</v>
      </c>
      <c r="M30" s="118"/>
      <c r="N30" s="119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21" t="s">
        <v>210</v>
      </c>
      <c r="F31" s="122"/>
      <c r="G31" s="122"/>
      <c r="H31" s="122"/>
      <c r="I31" s="122"/>
      <c r="K31" s="21" t="s">
        <v>5</v>
      </c>
      <c r="L31" s="117" t="s">
        <v>12</v>
      </c>
      <c r="M31" s="118"/>
      <c r="N31" s="119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20" t="s">
        <v>211</v>
      </c>
      <c r="B38" s="120"/>
      <c r="C38" s="120"/>
      <c r="D38" s="120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zoomScale="160" zoomScaleNormal="160" workbookViewId="0">
      <pane xSplit="3" ySplit="4" topLeftCell="D20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6.7109375" customWidth="1"/>
    <col min="3" max="3" width="12" customWidth="1"/>
    <col min="4" max="4" width="19.85546875" style="4" customWidth="1"/>
  </cols>
  <sheetData>
    <row r="1" spans="1:4" ht="15.75" x14ac:dyDescent="0.25">
      <c r="A1" s="132" t="s">
        <v>28</v>
      </c>
      <c r="B1" s="132"/>
      <c r="C1" s="132"/>
      <c r="D1" s="132"/>
    </row>
    <row r="2" spans="1:4" ht="15.75" x14ac:dyDescent="0.25">
      <c r="A2" s="133" t="s">
        <v>539</v>
      </c>
      <c r="B2" s="133"/>
      <c r="C2" s="133"/>
      <c r="D2" s="133"/>
    </row>
    <row r="3" spans="1:4" ht="15.75" x14ac:dyDescent="0.25">
      <c r="A3" s="132"/>
      <c r="B3" s="134" t="s">
        <v>465</v>
      </c>
      <c r="C3" s="132"/>
      <c r="D3" s="132"/>
    </row>
    <row r="4" spans="1:4" ht="15.75" x14ac:dyDescent="0.25">
      <c r="A4" s="58" t="s">
        <v>320</v>
      </c>
      <c r="B4" s="59" t="s">
        <v>321</v>
      </c>
      <c r="C4" s="59" t="s">
        <v>322</v>
      </c>
      <c r="D4" s="60" t="s">
        <v>323</v>
      </c>
    </row>
    <row r="5" spans="1:4" x14ac:dyDescent="0.2">
      <c r="A5" s="61" t="s">
        <v>357</v>
      </c>
      <c r="B5" s="94" t="s">
        <v>324</v>
      </c>
      <c r="C5" s="62" t="s">
        <v>325</v>
      </c>
      <c r="D5" s="63"/>
    </row>
    <row r="6" spans="1:4" x14ac:dyDescent="0.2">
      <c r="A6" s="64" t="s">
        <v>16</v>
      </c>
      <c r="B6" s="94" t="s">
        <v>29</v>
      </c>
      <c r="C6" s="63" t="s">
        <v>325</v>
      </c>
      <c r="D6" s="63" t="s">
        <v>540</v>
      </c>
    </row>
    <row r="7" spans="1:4" x14ac:dyDescent="0.2">
      <c r="A7" s="64" t="s">
        <v>358</v>
      </c>
      <c r="B7" s="94" t="s">
        <v>30</v>
      </c>
      <c r="C7" s="63" t="s">
        <v>325</v>
      </c>
      <c r="D7" s="63" t="s">
        <v>541</v>
      </c>
    </row>
    <row r="8" spans="1:4" ht="30" customHeight="1" x14ac:dyDescent="0.2">
      <c r="A8" s="131" t="s">
        <v>163</v>
      </c>
      <c r="B8" s="131"/>
      <c r="C8" s="131"/>
      <c r="D8" s="131"/>
    </row>
    <row r="9" spans="1:4" ht="25.5" x14ac:dyDescent="0.2">
      <c r="A9" s="64" t="s">
        <v>17</v>
      </c>
      <c r="B9" s="65" t="s">
        <v>31</v>
      </c>
      <c r="C9" s="63" t="s">
        <v>356</v>
      </c>
      <c r="D9" s="66">
        <f>D11</f>
        <v>121057.62</v>
      </c>
    </row>
    <row r="10" spans="1:4" x14ac:dyDescent="0.2">
      <c r="A10" s="64" t="s">
        <v>18</v>
      </c>
      <c r="B10" s="67" t="s">
        <v>453</v>
      </c>
      <c r="C10" s="63" t="s">
        <v>356</v>
      </c>
      <c r="D10" s="68"/>
    </row>
    <row r="11" spans="1:4" x14ac:dyDescent="0.2">
      <c r="A11" s="64" t="s">
        <v>19</v>
      </c>
      <c r="B11" s="67" t="s">
        <v>454</v>
      </c>
      <c r="C11" s="63" t="s">
        <v>356</v>
      </c>
      <c r="D11" s="69">
        <v>121057.62</v>
      </c>
    </row>
    <row r="12" spans="1:4" ht="25.5" x14ac:dyDescent="0.2">
      <c r="A12" s="64" t="s">
        <v>20</v>
      </c>
      <c r="B12" s="65" t="s">
        <v>164</v>
      </c>
      <c r="C12" s="63" t="s">
        <v>356</v>
      </c>
      <c r="D12" s="70">
        <f>SUM(D13:D15)</f>
        <v>591461.88</v>
      </c>
    </row>
    <row r="13" spans="1:4" x14ac:dyDescent="0.2">
      <c r="A13" s="64" t="s">
        <v>21</v>
      </c>
      <c r="B13" s="67" t="s">
        <v>455</v>
      </c>
      <c r="C13" s="63" t="s">
        <v>356</v>
      </c>
      <c r="D13" s="71">
        <f>591461.88-D15-D14</f>
        <v>350893.08</v>
      </c>
    </row>
    <row r="14" spans="1:4" x14ac:dyDescent="0.2">
      <c r="A14" s="64" t="s">
        <v>22</v>
      </c>
      <c r="B14" s="67" t="s">
        <v>456</v>
      </c>
      <c r="C14" s="63" t="s">
        <v>356</v>
      </c>
      <c r="D14" s="71">
        <v>92143.32</v>
      </c>
    </row>
    <row r="15" spans="1:4" x14ac:dyDescent="0.2">
      <c r="A15" s="64" t="s">
        <v>23</v>
      </c>
      <c r="B15" s="67" t="s">
        <v>457</v>
      </c>
      <c r="C15" s="63" t="s">
        <v>356</v>
      </c>
      <c r="D15" s="71">
        <v>148425.48000000001</v>
      </c>
    </row>
    <row r="16" spans="1:4" x14ac:dyDescent="0.2">
      <c r="A16" s="64" t="s">
        <v>24</v>
      </c>
      <c r="B16" s="65" t="s">
        <v>32</v>
      </c>
      <c r="C16" s="63" t="s">
        <v>356</v>
      </c>
      <c r="D16" s="70">
        <f>D17</f>
        <v>584482.99</v>
      </c>
    </row>
    <row r="17" spans="1:12" x14ac:dyDescent="0.2">
      <c r="A17" s="64" t="s">
        <v>362</v>
      </c>
      <c r="B17" s="67" t="s">
        <v>458</v>
      </c>
      <c r="C17" s="63" t="s">
        <v>356</v>
      </c>
      <c r="D17" s="72">
        <v>584482.99</v>
      </c>
    </row>
    <row r="18" spans="1:12" x14ac:dyDescent="0.2">
      <c r="A18" s="64" t="s">
        <v>363</v>
      </c>
      <c r="B18" s="67" t="s">
        <v>459</v>
      </c>
      <c r="C18" s="63" t="s">
        <v>356</v>
      </c>
      <c r="D18" s="73"/>
    </row>
    <row r="19" spans="1:12" x14ac:dyDescent="0.2">
      <c r="A19" s="64" t="s">
        <v>364</v>
      </c>
      <c r="B19" s="67" t="s">
        <v>460</v>
      </c>
      <c r="C19" s="63" t="s">
        <v>356</v>
      </c>
      <c r="D19" s="74">
        <v>0</v>
      </c>
    </row>
    <row r="20" spans="1:12" ht="25.5" x14ac:dyDescent="0.2">
      <c r="A20" s="64" t="s">
        <v>365</v>
      </c>
      <c r="B20" s="67" t="s">
        <v>461</v>
      </c>
      <c r="C20" s="63" t="s">
        <v>356</v>
      </c>
      <c r="D20" s="75"/>
    </row>
    <row r="21" spans="1:12" x14ac:dyDescent="0.2">
      <c r="A21" s="64" t="s">
        <v>366</v>
      </c>
      <c r="B21" s="67" t="s">
        <v>462</v>
      </c>
      <c r="C21" s="63" t="s">
        <v>356</v>
      </c>
      <c r="D21" s="71"/>
    </row>
    <row r="22" spans="1:12" x14ac:dyDescent="0.2">
      <c r="A22" s="64" t="s">
        <v>367</v>
      </c>
      <c r="B22" s="65" t="s">
        <v>33</v>
      </c>
      <c r="C22" s="63" t="s">
        <v>356</v>
      </c>
      <c r="D22" s="73"/>
    </row>
    <row r="23" spans="1:12" ht="25.5" x14ac:dyDescent="0.2">
      <c r="A23" s="64" t="s">
        <v>368</v>
      </c>
      <c r="B23" s="65" t="s">
        <v>34</v>
      </c>
      <c r="C23" s="63" t="s">
        <v>356</v>
      </c>
      <c r="D23" s="70">
        <f>D25</f>
        <v>128036.51000000001</v>
      </c>
    </row>
    <row r="24" spans="1:12" x14ac:dyDescent="0.2">
      <c r="A24" s="64" t="s">
        <v>369</v>
      </c>
      <c r="B24" s="67" t="s">
        <v>453</v>
      </c>
      <c r="C24" s="63" t="s">
        <v>356</v>
      </c>
      <c r="D24" s="73"/>
    </row>
    <row r="25" spans="1:12" x14ac:dyDescent="0.2">
      <c r="A25" s="64" t="s">
        <v>370</v>
      </c>
      <c r="B25" s="67" t="s">
        <v>454</v>
      </c>
      <c r="C25" s="63" t="s">
        <v>356</v>
      </c>
      <c r="D25" s="71">
        <f>D9+D12-D17</f>
        <v>128036.51000000001</v>
      </c>
    </row>
    <row r="26" spans="1:12" ht="26.25" customHeight="1" x14ac:dyDescent="0.2">
      <c r="A26" s="131" t="s">
        <v>165</v>
      </c>
      <c r="B26" s="131"/>
      <c r="C26" s="131"/>
      <c r="D26" s="131"/>
    </row>
    <row r="27" spans="1:12" x14ac:dyDescent="0.2">
      <c r="A27" s="64" t="s">
        <v>371</v>
      </c>
      <c r="B27" s="65" t="s">
        <v>166</v>
      </c>
      <c r="C27" s="63" t="s">
        <v>325</v>
      </c>
      <c r="D27" s="63"/>
    </row>
    <row r="28" spans="1:12" ht="38.25" x14ac:dyDescent="0.2">
      <c r="A28" s="56" t="s">
        <v>469</v>
      </c>
      <c r="B28" s="76" t="s">
        <v>470</v>
      </c>
      <c r="C28" s="77" t="s">
        <v>356</v>
      </c>
      <c r="D28" s="78">
        <v>56282.04</v>
      </c>
    </row>
    <row r="29" spans="1:12" ht="38.25" x14ac:dyDescent="0.2">
      <c r="A29" s="79" t="s">
        <v>471</v>
      </c>
      <c r="B29" s="80" t="s">
        <v>472</v>
      </c>
      <c r="C29" s="81" t="s">
        <v>356</v>
      </c>
      <c r="D29" s="85">
        <f>D30+D36+D42+D49+D51+D56+D61</f>
        <v>402580.57999999996</v>
      </c>
    </row>
    <row r="30" spans="1:12" ht="51" x14ac:dyDescent="0.2">
      <c r="A30" s="79" t="s">
        <v>473</v>
      </c>
      <c r="B30" s="83" t="s">
        <v>474</v>
      </c>
      <c r="C30" s="84" t="s">
        <v>356</v>
      </c>
      <c r="D30" s="85">
        <v>0</v>
      </c>
    </row>
    <row r="31" spans="1:12" x14ac:dyDescent="0.2">
      <c r="A31" s="79" t="s">
        <v>475</v>
      </c>
      <c r="B31" s="125" t="s">
        <v>476</v>
      </c>
      <c r="C31" s="125"/>
      <c r="D31" s="125"/>
      <c r="E31" s="55"/>
      <c r="F31" s="55"/>
      <c r="G31" s="55"/>
      <c r="H31" s="55"/>
      <c r="I31" s="55"/>
      <c r="J31" s="55"/>
      <c r="K31" s="55"/>
      <c r="L31" s="55"/>
    </row>
    <row r="32" spans="1:12" ht="25.5" x14ac:dyDescent="0.2">
      <c r="A32" s="79" t="s">
        <v>477</v>
      </c>
      <c r="B32" s="80" t="s">
        <v>478</v>
      </c>
      <c r="C32" s="81" t="s">
        <v>479</v>
      </c>
      <c r="D32" s="82">
        <v>0</v>
      </c>
      <c r="E32" s="55"/>
      <c r="F32" s="55"/>
      <c r="G32" s="55"/>
      <c r="H32" s="55"/>
      <c r="I32" s="55"/>
      <c r="J32" s="55"/>
      <c r="K32" s="55"/>
      <c r="L32" s="55"/>
    </row>
    <row r="33" spans="1:12" ht="25.5" x14ac:dyDescent="0.2">
      <c r="A33" s="79" t="s">
        <v>477</v>
      </c>
      <c r="B33" s="80" t="s">
        <v>480</v>
      </c>
      <c r="C33" s="81" t="s">
        <v>481</v>
      </c>
      <c r="D33" s="82">
        <f t="shared" ref="D33" si="0">(0)*1.2</f>
        <v>0</v>
      </c>
      <c r="E33" s="55"/>
      <c r="F33" s="55"/>
      <c r="G33" s="55"/>
      <c r="H33" s="55"/>
      <c r="I33" s="55"/>
      <c r="J33" s="55"/>
      <c r="K33" s="55"/>
      <c r="L33" s="55"/>
    </row>
    <row r="34" spans="1:12" ht="25.5" x14ac:dyDescent="0.2">
      <c r="A34" s="79" t="s">
        <v>482</v>
      </c>
      <c r="B34" s="80" t="s">
        <v>483</v>
      </c>
      <c r="C34" s="81" t="s">
        <v>566</v>
      </c>
      <c r="D34" s="82">
        <v>0</v>
      </c>
      <c r="E34" s="55"/>
      <c r="F34" s="55"/>
      <c r="G34" s="55"/>
      <c r="H34" s="55"/>
      <c r="I34" s="55"/>
      <c r="J34" s="55"/>
      <c r="K34" s="55"/>
      <c r="L34" s="55"/>
    </row>
    <row r="35" spans="1:12" x14ac:dyDescent="0.2">
      <c r="A35" s="79" t="s">
        <v>482</v>
      </c>
      <c r="B35" s="80" t="s">
        <v>521</v>
      </c>
      <c r="C35" s="81"/>
      <c r="D35" s="82">
        <v>0</v>
      </c>
      <c r="E35" s="55"/>
      <c r="F35" s="55"/>
      <c r="G35" s="55"/>
      <c r="H35" s="55"/>
      <c r="I35" s="55"/>
      <c r="J35" s="55"/>
      <c r="K35" s="55"/>
      <c r="L35" s="55"/>
    </row>
    <row r="36" spans="1:12" ht="25.5" x14ac:dyDescent="0.2">
      <c r="A36" s="79" t="s">
        <v>484</v>
      </c>
      <c r="B36" s="83" t="s">
        <v>485</v>
      </c>
      <c r="C36" s="84" t="s">
        <v>356</v>
      </c>
      <c r="D36" s="85">
        <f>D38+D39+D40+D41</f>
        <v>14168.48</v>
      </c>
      <c r="E36" s="55"/>
      <c r="F36" s="55"/>
      <c r="G36" s="55"/>
      <c r="H36" s="55"/>
      <c r="I36" s="55"/>
      <c r="J36" s="55"/>
      <c r="K36" s="55"/>
      <c r="L36" s="55"/>
    </row>
    <row r="37" spans="1:12" x14ac:dyDescent="0.2">
      <c r="A37" s="79"/>
      <c r="B37" s="125" t="s">
        <v>476</v>
      </c>
      <c r="C37" s="125"/>
      <c r="D37" s="125"/>
      <c r="E37" s="55"/>
      <c r="F37" s="55"/>
      <c r="G37" s="55"/>
      <c r="H37" s="55"/>
      <c r="I37" s="55"/>
      <c r="J37" s="55"/>
      <c r="K37" s="55"/>
      <c r="L37" s="55"/>
    </row>
    <row r="38" spans="1:12" s="101" customFormat="1" ht="25.5" x14ac:dyDescent="0.2">
      <c r="A38" s="126" t="s">
        <v>542</v>
      </c>
      <c r="B38" s="99" t="s">
        <v>543</v>
      </c>
      <c r="C38" s="100" t="s">
        <v>356</v>
      </c>
      <c r="D38" s="105">
        <v>3638.04</v>
      </c>
    </row>
    <row r="39" spans="1:12" s="101" customFormat="1" ht="38.25" x14ac:dyDescent="0.2">
      <c r="A39" s="127"/>
      <c r="B39" s="99" t="s">
        <v>544</v>
      </c>
      <c r="C39" s="100" t="s">
        <v>356</v>
      </c>
      <c r="D39" s="105">
        <v>732.59</v>
      </c>
    </row>
    <row r="40" spans="1:12" ht="25.5" x14ac:dyDescent="0.2">
      <c r="A40" s="102"/>
      <c r="B40" s="103" t="s">
        <v>545</v>
      </c>
      <c r="C40" s="100" t="s">
        <v>356</v>
      </c>
      <c r="D40" s="106">
        <v>3160.76</v>
      </c>
    </row>
    <row r="41" spans="1:12" ht="25.5" customHeight="1" x14ac:dyDescent="0.2">
      <c r="A41" s="102"/>
      <c r="B41" s="103" t="s">
        <v>546</v>
      </c>
      <c r="C41" s="100" t="s">
        <v>356</v>
      </c>
      <c r="D41" s="106">
        <v>6637.09</v>
      </c>
    </row>
    <row r="42" spans="1:12" x14ac:dyDescent="0.2">
      <c r="A42" s="79" t="s">
        <v>486</v>
      </c>
      <c r="B42" s="83" t="s">
        <v>520</v>
      </c>
      <c r="C42" s="87" t="s">
        <v>356</v>
      </c>
      <c r="D42" s="85">
        <f>D44+D45</f>
        <v>345.9</v>
      </c>
    </row>
    <row r="43" spans="1:12" x14ac:dyDescent="0.2">
      <c r="A43" s="79"/>
      <c r="B43" s="125" t="s">
        <v>476</v>
      </c>
      <c r="C43" s="125"/>
      <c r="D43" s="125"/>
    </row>
    <row r="44" spans="1:12" x14ac:dyDescent="0.2">
      <c r="A44" s="102"/>
      <c r="B44" s="103" t="s">
        <v>523</v>
      </c>
      <c r="C44" s="96" t="s">
        <v>356</v>
      </c>
      <c r="D44" s="104">
        <v>144.24</v>
      </c>
    </row>
    <row r="45" spans="1:12" x14ac:dyDescent="0.2">
      <c r="A45" s="102"/>
      <c r="B45" s="103" t="s">
        <v>547</v>
      </c>
      <c r="C45" s="96" t="s">
        <v>356</v>
      </c>
      <c r="D45" s="104">
        <v>201.66</v>
      </c>
    </row>
    <row r="46" spans="1:12" x14ac:dyDescent="0.2">
      <c r="A46" s="79" t="s">
        <v>487</v>
      </c>
      <c r="B46" s="83" t="s">
        <v>488</v>
      </c>
      <c r="C46" s="87" t="s">
        <v>356</v>
      </c>
      <c r="D46" s="82">
        <f>D48</f>
        <v>7671.32</v>
      </c>
    </row>
    <row r="47" spans="1:12" x14ac:dyDescent="0.2">
      <c r="A47" s="79"/>
      <c r="B47" s="125" t="s">
        <v>476</v>
      </c>
      <c r="C47" s="125"/>
      <c r="D47" s="125"/>
    </row>
    <row r="48" spans="1:12" ht="25.5" x14ac:dyDescent="0.2">
      <c r="A48" s="102"/>
      <c r="B48" s="113" t="s">
        <v>565</v>
      </c>
      <c r="C48" s="95" t="s">
        <v>356</v>
      </c>
      <c r="D48" s="114">
        <v>7671.32</v>
      </c>
    </row>
    <row r="49" spans="1:4" x14ac:dyDescent="0.2">
      <c r="A49" s="79" t="s">
        <v>489</v>
      </c>
      <c r="B49" s="83" t="s">
        <v>490</v>
      </c>
      <c r="C49" s="87" t="s">
        <v>356</v>
      </c>
      <c r="D49" s="85">
        <v>0</v>
      </c>
    </row>
    <row r="50" spans="1:4" x14ac:dyDescent="0.2">
      <c r="A50" s="79"/>
      <c r="B50" s="125" t="s">
        <v>476</v>
      </c>
      <c r="C50" s="125"/>
      <c r="D50" s="125"/>
    </row>
    <row r="51" spans="1:4" x14ac:dyDescent="0.2">
      <c r="A51" s="79" t="s">
        <v>491</v>
      </c>
      <c r="B51" s="83" t="s">
        <v>492</v>
      </c>
      <c r="C51" s="87" t="s">
        <v>356</v>
      </c>
      <c r="D51" s="85">
        <f>D53+D54+D55</f>
        <v>137011.6</v>
      </c>
    </row>
    <row r="52" spans="1:4" x14ac:dyDescent="0.2">
      <c r="A52" s="79"/>
      <c r="B52" s="125" t="s">
        <v>476</v>
      </c>
      <c r="C52" s="125"/>
      <c r="D52" s="125"/>
    </row>
    <row r="53" spans="1:4" ht="25.5" x14ac:dyDescent="0.2">
      <c r="A53" s="102"/>
      <c r="B53" s="103" t="s">
        <v>555</v>
      </c>
      <c r="C53" s="96" t="s">
        <v>356</v>
      </c>
      <c r="D53" s="106">
        <v>3811.6</v>
      </c>
    </row>
    <row r="54" spans="1:4" x14ac:dyDescent="0.2">
      <c r="A54" s="110"/>
      <c r="B54" s="103" t="s">
        <v>561</v>
      </c>
      <c r="C54" s="96" t="s">
        <v>356</v>
      </c>
      <c r="D54" s="104">
        <v>98400</v>
      </c>
    </row>
    <row r="55" spans="1:4" x14ac:dyDescent="0.2">
      <c r="A55" s="115"/>
      <c r="B55" s="103" t="s">
        <v>567</v>
      </c>
      <c r="C55" s="96" t="s">
        <v>356</v>
      </c>
      <c r="D55" s="104">
        <v>34800</v>
      </c>
    </row>
    <row r="56" spans="1:4" ht="15" customHeight="1" x14ac:dyDescent="0.2">
      <c r="A56" s="79" t="s">
        <v>493</v>
      </c>
      <c r="B56" s="83" t="s">
        <v>494</v>
      </c>
      <c r="C56" s="87" t="s">
        <v>356</v>
      </c>
      <c r="D56" s="85">
        <f>D58+D59+D60</f>
        <v>225819.36</v>
      </c>
    </row>
    <row r="57" spans="1:4" x14ac:dyDescent="0.2">
      <c r="A57" s="79"/>
      <c r="B57" s="125" t="s">
        <v>476</v>
      </c>
      <c r="C57" s="125"/>
      <c r="D57" s="125"/>
    </row>
    <row r="58" spans="1:4" ht="51" x14ac:dyDescent="0.2">
      <c r="A58" s="129" t="s">
        <v>551</v>
      </c>
      <c r="B58" s="107" t="s">
        <v>552</v>
      </c>
      <c r="C58" s="108" t="s">
        <v>356</v>
      </c>
      <c r="D58" s="109">
        <v>58679.839999999997</v>
      </c>
    </row>
    <row r="59" spans="1:4" ht="25.5" x14ac:dyDescent="0.2">
      <c r="A59" s="129"/>
      <c r="B59" s="107" t="s">
        <v>553</v>
      </c>
      <c r="C59" s="108" t="s">
        <v>356</v>
      </c>
      <c r="D59" s="109">
        <v>12458.27</v>
      </c>
    </row>
    <row r="60" spans="1:4" ht="38.25" x14ac:dyDescent="0.2">
      <c r="A60" s="129"/>
      <c r="B60" s="103" t="s">
        <v>554</v>
      </c>
      <c r="C60" s="108" t="s">
        <v>356</v>
      </c>
      <c r="D60" s="106">
        <v>154681.25</v>
      </c>
    </row>
    <row r="61" spans="1:4" x14ac:dyDescent="0.2">
      <c r="A61" s="79" t="s">
        <v>495</v>
      </c>
      <c r="B61" s="83" t="s">
        <v>496</v>
      </c>
      <c r="C61" s="87" t="s">
        <v>356</v>
      </c>
      <c r="D61" s="85">
        <f>D63+D64+D65+D66+D67+D68</f>
        <v>25235.239999999998</v>
      </c>
    </row>
    <row r="62" spans="1:4" x14ac:dyDescent="0.2">
      <c r="A62" s="79"/>
      <c r="B62" s="125" t="s">
        <v>476</v>
      </c>
      <c r="C62" s="125"/>
      <c r="D62" s="125"/>
    </row>
    <row r="63" spans="1:4" x14ac:dyDescent="0.2">
      <c r="A63" s="128" t="s">
        <v>522</v>
      </c>
      <c r="B63" s="103" t="s">
        <v>548</v>
      </c>
      <c r="C63" s="96" t="s">
        <v>356</v>
      </c>
      <c r="D63" s="104">
        <v>3021.68</v>
      </c>
    </row>
    <row r="64" spans="1:4" x14ac:dyDescent="0.2">
      <c r="A64" s="128"/>
      <c r="B64" s="103" t="s">
        <v>549</v>
      </c>
      <c r="C64" s="96" t="s">
        <v>356</v>
      </c>
      <c r="D64" s="104">
        <v>9760.15</v>
      </c>
    </row>
    <row r="65" spans="1:4" x14ac:dyDescent="0.2">
      <c r="A65" s="128"/>
      <c r="B65" s="103" t="s">
        <v>550</v>
      </c>
      <c r="C65" s="96" t="s">
        <v>356</v>
      </c>
      <c r="D65" s="104">
        <v>2259.77</v>
      </c>
    </row>
    <row r="66" spans="1:4" ht="38.25" x14ac:dyDescent="0.2">
      <c r="A66" s="110" t="s">
        <v>556</v>
      </c>
      <c r="B66" s="103" t="s">
        <v>557</v>
      </c>
      <c r="C66" s="96" t="s">
        <v>356</v>
      </c>
      <c r="D66" s="106">
        <v>5265.3</v>
      </c>
    </row>
    <row r="67" spans="1:4" ht="25.5" x14ac:dyDescent="0.2">
      <c r="A67" s="110"/>
      <c r="B67" s="103" t="s">
        <v>558</v>
      </c>
      <c r="C67" s="96" t="s">
        <v>356</v>
      </c>
      <c r="D67" s="106">
        <v>666.94</v>
      </c>
    </row>
    <row r="68" spans="1:4" ht="63.75" x14ac:dyDescent="0.2">
      <c r="A68" s="110" t="s">
        <v>559</v>
      </c>
      <c r="B68" s="116" t="s">
        <v>560</v>
      </c>
      <c r="C68" s="96" t="s">
        <v>356</v>
      </c>
      <c r="D68" s="106">
        <v>4261.3999999999996</v>
      </c>
    </row>
    <row r="69" spans="1:4" ht="28.5" customHeight="1" x14ac:dyDescent="0.2">
      <c r="A69" s="79" t="s">
        <v>497</v>
      </c>
      <c r="B69" s="80" t="s">
        <v>518</v>
      </c>
      <c r="C69" s="81" t="s">
        <v>356</v>
      </c>
      <c r="D69" s="88">
        <v>0</v>
      </c>
    </row>
    <row r="70" spans="1:4" x14ac:dyDescent="0.2">
      <c r="A70" s="79" t="s">
        <v>516</v>
      </c>
      <c r="B70" s="86" t="s">
        <v>517</v>
      </c>
      <c r="C70" s="81" t="s">
        <v>356</v>
      </c>
      <c r="D70" s="88">
        <f t="shared" ref="D70:D72" si="1">(0)*1.18</f>
        <v>0</v>
      </c>
    </row>
    <row r="71" spans="1:4" ht="25.5" x14ac:dyDescent="0.2">
      <c r="A71" s="79" t="s">
        <v>498</v>
      </c>
      <c r="B71" s="80" t="s">
        <v>499</v>
      </c>
      <c r="C71" s="81" t="s">
        <v>356</v>
      </c>
      <c r="D71" s="88">
        <f t="shared" si="1"/>
        <v>0</v>
      </c>
    </row>
    <row r="72" spans="1:4" ht="25.5" x14ac:dyDescent="0.2">
      <c r="A72" s="79" t="s">
        <v>500</v>
      </c>
      <c r="B72" s="80" t="s">
        <v>501</v>
      </c>
      <c r="C72" s="81" t="s">
        <v>356</v>
      </c>
      <c r="D72" s="88">
        <f t="shared" si="1"/>
        <v>0</v>
      </c>
    </row>
    <row r="73" spans="1:4" ht="25.5" x14ac:dyDescent="0.2">
      <c r="A73" s="79" t="s">
        <v>502</v>
      </c>
      <c r="B73" s="80" t="s">
        <v>503</v>
      </c>
      <c r="C73" s="81" t="s">
        <v>356</v>
      </c>
      <c r="D73" s="88">
        <v>0</v>
      </c>
    </row>
    <row r="74" spans="1:4" ht="25.5" x14ac:dyDescent="0.2">
      <c r="A74" s="79" t="s">
        <v>504</v>
      </c>
      <c r="B74" s="80" t="s">
        <v>505</v>
      </c>
      <c r="C74" s="81" t="s">
        <v>356</v>
      </c>
      <c r="D74" s="88">
        <v>0</v>
      </c>
    </row>
    <row r="75" spans="1:4" ht="25.5" x14ac:dyDescent="0.2">
      <c r="A75" s="79" t="s">
        <v>506</v>
      </c>
      <c r="B75" s="80" t="s">
        <v>507</v>
      </c>
      <c r="C75" s="81" t="s">
        <v>356</v>
      </c>
      <c r="D75" s="88">
        <v>0</v>
      </c>
    </row>
    <row r="76" spans="1:4" x14ac:dyDescent="0.2">
      <c r="A76" s="79" t="s">
        <v>508</v>
      </c>
      <c r="B76" s="80" t="s">
        <v>509</v>
      </c>
      <c r="C76" s="81" t="s">
        <v>356</v>
      </c>
      <c r="D76" s="88">
        <v>0</v>
      </c>
    </row>
    <row r="77" spans="1:4" ht="38.25" x14ac:dyDescent="0.2">
      <c r="A77" s="79" t="s">
        <v>510</v>
      </c>
      <c r="B77" s="80" t="s">
        <v>511</v>
      </c>
      <c r="C77" s="81" t="s">
        <v>356</v>
      </c>
      <c r="D77" s="88">
        <v>0</v>
      </c>
    </row>
    <row r="78" spans="1:4" ht="51" x14ac:dyDescent="0.2">
      <c r="A78" s="79" t="s">
        <v>512</v>
      </c>
      <c r="B78" s="80" t="s">
        <v>513</v>
      </c>
      <c r="C78" s="81" t="s">
        <v>356</v>
      </c>
      <c r="D78" s="89">
        <f>D79+D80+D81</f>
        <v>16658.84</v>
      </c>
    </row>
    <row r="79" spans="1:4" ht="25.5" x14ac:dyDescent="0.2">
      <c r="A79" s="102"/>
      <c r="B79" s="103" t="s">
        <v>562</v>
      </c>
      <c r="C79" s="81" t="s">
        <v>356</v>
      </c>
      <c r="D79" s="104">
        <v>8665.8700000000008</v>
      </c>
    </row>
    <row r="80" spans="1:4" x14ac:dyDescent="0.2">
      <c r="A80" s="102"/>
      <c r="B80" s="111" t="s">
        <v>563</v>
      </c>
      <c r="C80" s="81" t="s">
        <v>356</v>
      </c>
      <c r="D80" s="112">
        <v>943.49</v>
      </c>
    </row>
    <row r="81" spans="1:4" ht="25.5" x14ac:dyDescent="0.2">
      <c r="A81" s="102"/>
      <c r="B81" s="103" t="s">
        <v>564</v>
      </c>
      <c r="C81" s="81" t="s">
        <v>356</v>
      </c>
      <c r="D81" s="104">
        <v>7049.48</v>
      </c>
    </row>
    <row r="82" spans="1:4" x14ac:dyDescent="0.2">
      <c r="A82" s="79" t="s">
        <v>514</v>
      </c>
      <c r="B82" s="83" t="s">
        <v>515</v>
      </c>
      <c r="C82" s="87" t="s">
        <v>356</v>
      </c>
      <c r="D82" s="89">
        <v>0</v>
      </c>
    </row>
    <row r="83" spans="1:4" x14ac:dyDescent="0.2">
      <c r="A83" s="131" t="s">
        <v>167</v>
      </c>
      <c r="B83" s="131"/>
      <c r="C83" s="131"/>
      <c r="D83" s="131"/>
    </row>
    <row r="84" spans="1:4" x14ac:dyDescent="0.2">
      <c r="A84" s="64" t="s">
        <v>374</v>
      </c>
      <c r="B84" s="65" t="s">
        <v>168</v>
      </c>
      <c r="C84" s="63" t="s">
        <v>346</v>
      </c>
      <c r="D84" s="63"/>
    </row>
    <row r="85" spans="1:4" ht="12.75" customHeight="1" x14ac:dyDescent="0.2">
      <c r="A85" s="64" t="s">
        <v>375</v>
      </c>
      <c r="B85" s="65" t="s">
        <v>169</v>
      </c>
      <c r="C85" s="63" t="s">
        <v>346</v>
      </c>
      <c r="D85" s="63"/>
    </row>
    <row r="86" spans="1:4" ht="25.5" x14ac:dyDescent="0.2">
      <c r="A86" s="64" t="s">
        <v>376</v>
      </c>
      <c r="B86" s="65" t="s">
        <v>170</v>
      </c>
      <c r="C86" s="63" t="s">
        <v>346</v>
      </c>
      <c r="D86" s="63"/>
    </row>
    <row r="87" spans="1:4" x14ac:dyDescent="0.2">
      <c r="A87" s="64" t="s">
        <v>377</v>
      </c>
      <c r="B87" s="65" t="s">
        <v>171</v>
      </c>
      <c r="C87" s="63" t="s">
        <v>356</v>
      </c>
      <c r="D87" s="63"/>
    </row>
    <row r="88" spans="1:4" x14ac:dyDescent="0.2">
      <c r="A88" s="131" t="s">
        <v>35</v>
      </c>
      <c r="B88" s="131"/>
      <c r="C88" s="131"/>
      <c r="D88" s="131"/>
    </row>
    <row r="89" spans="1:4" ht="25.5" x14ac:dyDescent="0.2">
      <c r="A89" s="64" t="s">
        <v>378</v>
      </c>
      <c r="B89" s="65" t="s">
        <v>36</v>
      </c>
      <c r="C89" s="63" t="s">
        <v>356</v>
      </c>
      <c r="D89" s="90">
        <f>D91</f>
        <v>0</v>
      </c>
    </row>
    <row r="90" spans="1:4" x14ac:dyDescent="0.2">
      <c r="A90" s="64" t="s">
        <v>379</v>
      </c>
      <c r="B90" s="67" t="s">
        <v>463</v>
      </c>
      <c r="C90" s="63" t="s">
        <v>356</v>
      </c>
      <c r="D90" s="91"/>
    </row>
    <row r="91" spans="1:4" x14ac:dyDescent="0.2">
      <c r="A91" s="64" t="s">
        <v>380</v>
      </c>
      <c r="B91" s="67" t="s">
        <v>464</v>
      </c>
      <c r="C91" s="63" t="s">
        <v>356</v>
      </c>
      <c r="D91" s="92">
        <v>0</v>
      </c>
    </row>
    <row r="92" spans="1:4" ht="25.5" x14ac:dyDescent="0.2">
      <c r="A92" s="64" t="s">
        <v>381</v>
      </c>
      <c r="B92" s="65" t="s">
        <v>37</v>
      </c>
      <c r="C92" s="63" t="s">
        <v>356</v>
      </c>
      <c r="D92" s="93">
        <f>D94+D93+D89</f>
        <v>128036.51000000001</v>
      </c>
    </row>
    <row r="93" spans="1:4" x14ac:dyDescent="0.2">
      <c r="A93" s="45" t="s">
        <v>382</v>
      </c>
      <c r="B93" s="46" t="s">
        <v>463</v>
      </c>
      <c r="C93" s="24" t="s">
        <v>356</v>
      </c>
      <c r="D93" s="48"/>
    </row>
    <row r="94" spans="1:4" x14ac:dyDescent="0.2">
      <c r="A94" s="45" t="s">
        <v>383</v>
      </c>
      <c r="B94" s="46" t="s">
        <v>464</v>
      </c>
      <c r="C94" s="24" t="s">
        <v>356</v>
      </c>
      <c r="D94" s="47">
        <f>D25</f>
        <v>128036.51000000001</v>
      </c>
    </row>
    <row r="95" spans="1:4" x14ac:dyDescent="0.2">
      <c r="A95" s="130" t="s">
        <v>172</v>
      </c>
      <c r="B95" s="130"/>
      <c r="C95" s="130"/>
      <c r="D95" s="130"/>
    </row>
    <row r="96" spans="1:4" ht="14.25" customHeight="1" x14ac:dyDescent="0.2">
      <c r="A96" s="45" t="s">
        <v>413</v>
      </c>
      <c r="B96" s="41" t="s">
        <v>414</v>
      </c>
      <c r="C96" s="24" t="s">
        <v>325</v>
      </c>
      <c r="D96" s="24"/>
    </row>
    <row r="97" spans="1:4" x14ac:dyDescent="0.2">
      <c r="A97" s="45" t="s">
        <v>415</v>
      </c>
      <c r="B97" s="31" t="s">
        <v>405</v>
      </c>
      <c r="C97" s="24" t="s">
        <v>325</v>
      </c>
      <c r="D97" s="24" t="s">
        <v>224</v>
      </c>
    </row>
    <row r="98" spans="1:4" x14ac:dyDescent="0.2">
      <c r="A98" s="45" t="s">
        <v>416</v>
      </c>
      <c r="B98" s="31" t="s">
        <v>38</v>
      </c>
      <c r="C98" s="24" t="s">
        <v>27</v>
      </c>
      <c r="D98" s="42">
        <v>0</v>
      </c>
    </row>
    <row r="99" spans="1:4" x14ac:dyDescent="0.2">
      <c r="A99" s="45" t="s">
        <v>417</v>
      </c>
      <c r="B99" s="31" t="s">
        <v>91</v>
      </c>
      <c r="C99" s="24" t="s">
        <v>356</v>
      </c>
      <c r="D99" s="43">
        <v>0</v>
      </c>
    </row>
    <row r="100" spans="1:4" x14ac:dyDescent="0.2">
      <c r="A100" s="45" t="s">
        <v>418</v>
      </c>
      <c r="B100" s="31" t="s">
        <v>173</v>
      </c>
      <c r="C100" s="24" t="s">
        <v>356</v>
      </c>
      <c r="D100" s="43">
        <v>0</v>
      </c>
    </row>
    <row r="101" spans="1:4" ht="12.75" customHeight="1" x14ac:dyDescent="0.2">
      <c r="A101" s="45" t="s">
        <v>419</v>
      </c>
      <c r="B101" s="31" t="s">
        <v>174</v>
      </c>
      <c r="C101" s="24" t="s">
        <v>356</v>
      </c>
      <c r="D101" s="43">
        <v>0</v>
      </c>
    </row>
    <row r="102" spans="1:4" ht="25.5" x14ac:dyDescent="0.2">
      <c r="A102" s="45" t="s">
        <v>420</v>
      </c>
      <c r="B102" s="31" t="s">
        <v>175</v>
      </c>
      <c r="C102" s="24" t="s">
        <v>356</v>
      </c>
      <c r="D102" s="43">
        <f>D99</f>
        <v>0</v>
      </c>
    </row>
    <row r="103" spans="1:4" ht="25.5" x14ac:dyDescent="0.2">
      <c r="A103" s="45" t="s">
        <v>421</v>
      </c>
      <c r="B103" s="31" t="s">
        <v>176</v>
      </c>
      <c r="C103" s="24" t="s">
        <v>356</v>
      </c>
      <c r="D103" s="43">
        <f>D100</f>
        <v>0</v>
      </c>
    </row>
    <row r="104" spans="1:4" ht="25.5" x14ac:dyDescent="0.2">
      <c r="A104" s="45" t="s">
        <v>422</v>
      </c>
      <c r="B104" s="31" t="s">
        <v>177</v>
      </c>
      <c r="C104" s="24" t="s">
        <v>356</v>
      </c>
      <c r="D104" s="43">
        <f>D101</f>
        <v>0</v>
      </c>
    </row>
    <row r="105" spans="1:4" ht="25.5" x14ac:dyDescent="0.2">
      <c r="A105" s="45" t="s">
        <v>392</v>
      </c>
      <c r="B105" s="31" t="s">
        <v>178</v>
      </c>
      <c r="C105" s="24" t="s">
        <v>356</v>
      </c>
      <c r="D105" s="43"/>
    </row>
    <row r="106" spans="1:4" x14ac:dyDescent="0.2">
      <c r="A106" s="45" t="s">
        <v>423</v>
      </c>
      <c r="B106" s="41" t="s">
        <v>424</v>
      </c>
      <c r="C106" s="24" t="s">
        <v>325</v>
      </c>
      <c r="D106" s="24"/>
    </row>
    <row r="107" spans="1:4" x14ac:dyDescent="0.2">
      <c r="A107" s="45" t="s">
        <v>425</v>
      </c>
      <c r="B107" s="31" t="s">
        <v>405</v>
      </c>
      <c r="C107" s="24" t="s">
        <v>325</v>
      </c>
      <c r="D107" s="97" t="s">
        <v>223</v>
      </c>
    </row>
    <row r="108" spans="1:4" x14ac:dyDescent="0.2">
      <c r="A108" s="45" t="s">
        <v>426</v>
      </c>
      <c r="B108" s="31" t="s">
        <v>38</v>
      </c>
      <c r="C108" s="24" t="s">
        <v>27</v>
      </c>
      <c r="D108" s="44">
        <f>D109/((33.31*6+35.38*6)/12)</f>
        <v>0</v>
      </c>
    </row>
    <row r="109" spans="1:4" x14ac:dyDescent="0.2">
      <c r="A109" s="45" t="s">
        <v>427</v>
      </c>
      <c r="B109" s="31" t="s">
        <v>91</v>
      </c>
      <c r="C109" s="24" t="s">
        <v>356</v>
      </c>
      <c r="D109" s="43">
        <v>0</v>
      </c>
    </row>
    <row r="110" spans="1:4" x14ac:dyDescent="0.2">
      <c r="A110" s="45" t="s">
        <v>428</v>
      </c>
      <c r="B110" s="31" t="s">
        <v>173</v>
      </c>
      <c r="C110" s="24" t="s">
        <v>356</v>
      </c>
      <c r="D110" s="43">
        <v>0</v>
      </c>
    </row>
    <row r="111" spans="1:4" x14ac:dyDescent="0.2">
      <c r="A111" s="45" t="s">
        <v>429</v>
      </c>
      <c r="B111" s="31" t="s">
        <v>174</v>
      </c>
      <c r="C111" s="24" t="s">
        <v>356</v>
      </c>
      <c r="D111" s="43">
        <f>D109-D110</f>
        <v>0</v>
      </c>
    </row>
    <row r="112" spans="1:4" ht="25.5" x14ac:dyDescent="0.2">
      <c r="A112" s="45" t="s">
        <v>430</v>
      </c>
      <c r="B112" s="31" t="s">
        <v>175</v>
      </c>
      <c r="C112" s="24" t="s">
        <v>356</v>
      </c>
      <c r="D112" s="43">
        <f>D109</f>
        <v>0</v>
      </c>
    </row>
    <row r="113" spans="1:4" ht="25.5" x14ac:dyDescent="0.2">
      <c r="A113" s="45" t="s">
        <v>431</v>
      </c>
      <c r="B113" s="31" t="s">
        <v>176</v>
      </c>
      <c r="C113" s="24" t="s">
        <v>356</v>
      </c>
      <c r="D113" s="43">
        <f>D110</f>
        <v>0</v>
      </c>
    </row>
    <row r="114" spans="1:4" ht="25.5" x14ac:dyDescent="0.2">
      <c r="A114" s="45" t="s">
        <v>432</v>
      </c>
      <c r="B114" s="31" t="s">
        <v>177</v>
      </c>
      <c r="C114" s="24" t="s">
        <v>356</v>
      </c>
      <c r="D114" s="43">
        <f>D111</f>
        <v>0</v>
      </c>
    </row>
    <row r="115" spans="1:4" x14ac:dyDescent="0.2">
      <c r="A115" s="45" t="s">
        <v>433</v>
      </c>
      <c r="B115" s="41" t="s">
        <v>434</v>
      </c>
      <c r="C115" s="24" t="s">
        <v>325</v>
      </c>
      <c r="D115" s="97"/>
    </row>
    <row r="116" spans="1:4" x14ac:dyDescent="0.2">
      <c r="A116" s="45" t="s">
        <v>435</v>
      </c>
      <c r="B116" s="31" t="s">
        <v>405</v>
      </c>
      <c r="C116" s="24" t="s">
        <v>325</v>
      </c>
      <c r="D116" s="97" t="s">
        <v>223</v>
      </c>
    </row>
    <row r="117" spans="1:4" x14ac:dyDescent="0.2">
      <c r="A117" s="45" t="s">
        <v>436</v>
      </c>
      <c r="B117" s="31" t="s">
        <v>38</v>
      </c>
      <c r="C117" s="24" t="s">
        <v>27</v>
      </c>
      <c r="D117" s="44">
        <f>D118/((28.84*6+30.73*6)/12)</f>
        <v>0</v>
      </c>
    </row>
    <row r="118" spans="1:4" x14ac:dyDescent="0.2">
      <c r="A118" s="45" t="s">
        <v>437</v>
      </c>
      <c r="B118" s="31" t="s">
        <v>91</v>
      </c>
      <c r="C118" s="24" t="s">
        <v>356</v>
      </c>
      <c r="D118" s="43">
        <v>0</v>
      </c>
    </row>
    <row r="119" spans="1:4" x14ac:dyDescent="0.2">
      <c r="A119" s="45" t="s">
        <v>438</v>
      </c>
      <c r="B119" s="31" t="s">
        <v>173</v>
      </c>
      <c r="C119" s="24" t="s">
        <v>356</v>
      </c>
      <c r="D119" s="43">
        <v>0</v>
      </c>
    </row>
    <row r="120" spans="1:4" x14ac:dyDescent="0.2">
      <c r="A120" s="45" t="s">
        <v>439</v>
      </c>
      <c r="B120" s="31" t="s">
        <v>174</v>
      </c>
      <c r="C120" s="24" t="s">
        <v>356</v>
      </c>
      <c r="D120" s="43">
        <f>D118-D119</f>
        <v>0</v>
      </c>
    </row>
    <row r="121" spans="1:4" ht="25.5" x14ac:dyDescent="0.2">
      <c r="A121" s="45" t="s">
        <v>440</v>
      </c>
      <c r="B121" s="31" t="s">
        <v>175</v>
      </c>
      <c r="C121" s="24" t="s">
        <v>356</v>
      </c>
      <c r="D121" s="43">
        <f>D118</f>
        <v>0</v>
      </c>
    </row>
    <row r="122" spans="1:4" ht="27" customHeight="1" x14ac:dyDescent="0.2">
      <c r="A122" s="45" t="s">
        <v>441</v>
      </c>
      <c r="B122" s="31" t="s">
        <v>176</v>
      </c>
      <c r="C122" s="24" t="s">
        <v>356</v>
      </c>
      <c r="D122" s="43">
        <f>D119</f>
        <v>0</v>
      </c>
    </row>
    <row r="123" spans="1:4" ht="25.5" x14ac:dyDescent="0.2">
      <c r="A123" s="45" t="s">
        <v>442</v>
      </c>
      <c r="B123" s="31" t="s">
        <v>177</v>
      </c>
      <c r="C123" s="24" t="s">
        <v>356</v>
      </c>
      <c r="D123" s="43">
        <f>D120</f>
        <v>0</v>
      </c>
    </row>
    <row r="124" spans="1:4" x14ac:dyDescent="0.2">
      <c r="A124" s="45" t="s">
        <v>443</v>
      </c>
      <c r="B124" s="41" t="s">
        <v>444</v>
      </c>
      <c r="C124" s="24" t="s">
        <v>325</v>
      </c>
      <c r="D124" s="24"/>
    </row>
    <row r="125" spans="1:4" x14ac:dyDescent="0.2">
      <c r="A125" s="45" t="s">
        <v>445</v>
      </c>
      <c r="B125" s="31" t="s">
        <v>405</v>
      </c>
      <c r="C125" s="24" t="s">
        <v>325</v>
      </c>
      <c r="D125" s="97" t="s">
        <v>406</v>
      </c>
    </row>
    <row r="126" spans="1:4" x14ac:dyDescent="0.2">
      <c r="A126" s="45" t="s">
        <v>446</v>
      </c>
      <c r="B126" s="31" t="s">
        <v>38</v>
      </c>
      <c r="C126" s="24" t="s">
        <v>27</v>
      </c>
      <c r="D126" s="98">
        <f>D127/((5.38*6+5.56*6)/12)</f>
        <v>0</v>
      </c>
    </row>
    <row r="127" spans="1:4" x14ac:dyDescent="0.2">
      <c r="A127" s="45" t="s">
        <v>447</v>
      </c>
      <c r="B127" s="31" t="s">
        <v>91</v>
      </c>
      <c r="C127" s="24" t="s">
        <v>356</v>
      </c>
      <c r="D127" s="43">
        <v>0</v>
      </c>
    </row>
    <row r="128" spans="1:4" x14ac:dyDescent="0.2">
      <c r="A128" s="45" t="s">
        <v>448</v>
      </c>
      <c r="B128" s="31" t="s">
        <v>173</v>
      </c>
      <c r="C128" s="24" t="s">
        <v>356</v>
      </c>
      <c r="D128" s="43">
        <v>0</v>
      </c>
    </row>
    <row r="129" spans="1:4" x14ac:dyDescent="0.2">
      <c r="A129" s="45" t="s">
        <v>449</v>
      </c>
      <c r="B129" s="31" t="s">
        <v>174</v>
      </c>
      <c r="C129" s="24" t="s">
        <v>356</v>
      </c>
      <c r="D129" s="43">
        <f>D127-D128</f>
        <v>0</v>
      </c>
    </row>
    <row r="130" spans="1:4" ht="25.5" x14ac:dyDescent="0.2">
      <c r="A130" s="45" t="s">
        <v>450</v>
      </c>
      <c r="B130" s="31" t="s">
        <v>175</v>
      </c>
      <c r="C130" s="24" t="s">
        <v>356</v>
      </c>
      <c r="D130" s="43">
        <f>D127</f>
        <v>0</v>
      </c>
    </row>
    <row r="131" spans="1:4" ht="25.5" x14ac:dyDescent="0.2">
      <c r="A131" s="45" t="s">
        <v>451</v>
      </c>
      <c r="B131" s="31" t="s">
        <v>176</v>
      </c>
      <c r="C131" s="24" t="s">
        <v>356</v>
      </c>
      <c r="D131" s="43">
        <f>D128</f>
        <v>0</v>
      </c>
    </row>
    <row r="132" spans="1:4" ht="25.5" x14ac:dyDescent="0.2">
      <c r="A132" s="45" t="s">
        <v>452</v>
      </c>
      <c r="B132" s="31" t="s">
        <v>177</v>
      </c>
      <c r="C132" s="24" t="s">
        <v>356</v>
      </c>
      <c r="D132" s="43">
        <f>D129</f>
        <v>0</v>
      </c>
    </row>
    <row r="133" spans="1:4" x14ac:dyDescent="0.2">
      <c r="A133" s="130" t="s">
        <v>179</v>
      </c>
      <c r="B133" s="130"/>
      <c r="C133" s="130"/>
      <c r="D133" s="130"/>
    </row>
    <row r="134" spans="1:4" x14ac:dyDescent="0.2">
      <c r="A134" s="45" t="s">
        <v>394</v>
      </c>
      <c r="B134" s="31" t="s">
        <v>168</v>
      </c>
      <c r="C134" s="24" t="s">
        <v>346</v>
      </c>
      <c r="D134" s="24"/>
    </row>
    <row r="135" spans="1:4" x14ac:dyDescent="0.2">
      <c r="A135" s="45" t="s">
        <v>395</v>
      </c>
      <c r="B135" s="31" t="s">
        <v>169</v>
      </c>
      <c r="C135" s="24" t="s">
        <v>346</v>
      </c>
      <c r="D135" s="24"/>
    </row>
    <row r="136" spans="1:4" ht="25.5" x14ac:dyDescent="0.2">
      <c r="A136" s="45" t="s">
        <v>396</v>
      </c>
      <c r="B136" s="31" t="s">
        <v>170</v>
      </c>
      <c r="C136" s="24" t="s">
        <v>346</v>
      </c>
      <c r="D136" s="24"/>
    </row>
    <row r="137" spans="1:4" x14ac:dyDescent="0.2">
      <c r="A137" s="45" t="s">
        <v>397</v>
      </c>
      <c r="B137" s="31" t="s">
        <v>171</v>
      </c>
      <c r="C137" s="24" t="s">
        <v>356</v>
      </c>
      <c r="D137" s="24"/>
    </row>
    <row r="138" spans="1:4" x14ac:dyDescent="0.2">
      <c r="A138" s="130" t="s">
        <v>180</v>
      </c>
      <c r="B138" s="130"/>
      <c r="C138" s="130"/>
      <c r="D138" s="130"/>
    </row>
    <row r="139" spans="1:4" x14ac:dyDescent="0.2">
      <c r="A139" s="45" t="s">
        <v>398</v>
      </c>
      <c r="B139" s="31" t="s">
        <v>181</v>
      </c>
      <c r="C139" s="24" t="s">
        <v>346</v>
      </c>
      <c r="D139" s="24"/>
    </row>
    <row r="140" spans="1:4" x14ac:dyDescent="0.2">
      <c r="A140" s="18" t="s">
        <v>25</v>
      </c>
      <c r="B140" s="26" t="s">
        <v>182</v>
      </c>
      <c r="C140" s="20" t="s">
        <v>346</v>
      </c>
      <c r="D140" s="24"/>
    </row>
    <row r="141" spans="1:4" ht="25.5" x14ac:dyDescent="0.2">
      <c r="A141" s="18" t="s">
        <v>399</v>
      </c>
      <c r="B141" s="26" t="s">
        <v>183</v>
      </c>
      <c r="C141" s="20" t="s">
        <v>356</v>
      </c>
      <c r="D141" s="24"/>
    </row>
  </sheetData>
  <mergeCells count="19">
    <mergeCell ref="A133:D133"/>
    <mergeCell ref="A138:D138"/>
    <mergeCell ref="A8:D8"/>
    <mergeCell ref="A26:D26"/>
    <mergeCell ref="A83:D83"/>
    <mergeCell ref="A88:D88"/>
    <mergeCell ref="A95:D95"/>
    <mergeCell ref="B31:D31"/>
    <mergeCell ref="B37:D37"/>
    <mergeCell ref="B43:D43"/>
    <mergeCell ref="B47:D47"/>
    <mergeCell ref="B50:D50"/>
    <mergeCell ref="B52:D52"/>
    <mergeCell ref="B62:D62"/>
    <mergeCell ref="A2:D2"/>
    <mergeCell ref="B57:D57"/>
    <mergeCell ref="A38:A39"/>
    <mergeCell ref="A63:A65"/>
    <mergeCell ref="A58:A6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2023-03-30T09:59:14Z</dcterms:modified>
</cp:coreProperties>
</file>