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7" i="13" l="1"/>
  <c r="D46" i="13" l="1"/>
  <c r="D61" i="13"/>
  <c r="D78" i="13" l="1"/>
  <c r="D77" i="13" s="1"/>
  <c r="D126" i="13" l="1"/>
  <c r="D117" i="13"/>
  <c r="D108" i="13"/>
  <c r="D35" i="13" l="1"/>
  <c r="D30" i="13" s="1"/>
  <c r="D29" i="13" s="1"/>
  <c r="D82" i="13" l="1"/>
  <c r="D89" i="13" l="1"/>
  <c r="D9" i="13"/>
  <c r="D16" i="13"/>
  <c r="D98" i="13"/>
  <c r="D120" i="13"/>
  <c r="D123" i="13" s="1"/>
  <c r="D131" i="13"/>
  <c r="D130" i="13"/>
  <c r="D129" i="13"/>
  <c r="D132" i="13" s="1"/>
  <c r="D122" i="13"/>
  <c r="D121" i="13"/>
  <c r="D113" i="13"/>
  <c r="D112" i="13"/>
  <c r="D111" i="13"/>
  <c r="D114" i="13" s="1"/>
  <c r="D103" i="13"/>
  <c r="D102" i="13"/>
  <c r="D101" i="13"/>
  <c r="D104" i="13" s="1"/>
  <c r="D12" i="13"/>
  <c r="D25" i="13" l="1"/>
  <c r="D23" i="13" l="1"/>
  <c r="D94" i="13"/>
  <c r="D92" i="13" s="1"/>
</calcChain>
</file>

<file path=xl/sharedStrings.xml><?xml version="1.0" encoding="utf-8"?>
<sst xmlns="http://schemas.openxmlformats.org/spreadsheetml/2006/main" count="1136" uniqueCount="568">
  <si>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</si>
  <si>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</si>
  <si>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</si>
  <si>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</si>
  <si>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</si>
  <si>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</si>
  <si>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</si>
  <si>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</si>
  <si>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</si>
  <si>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</si>
  <si>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</si>
  <si>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</si>
  <si>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</si>
  <si>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</si>
  <si>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</si>
  <si>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</si>
  <si>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</si>
  <si>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</si>
  <si>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</si>
  <si>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</si>
  <si>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</si>
  <si>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</si>
  <si>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</si>
  <si>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</si>
  <si>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</si>
  <si>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</si>
  <si>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</si>
  <si>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</si>
  <si>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</si>
  <si>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</si>
  <si>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</si>
  <si>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</si>
  <si>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</si>
  <si>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</si>
  <si>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</si>
  <si>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</si>
  <si>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</si>
  <si>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</si>
  <si>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</si>
  <si>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</si>
  <si>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</si>
  <si>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</si>
  <si>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</si>
  <si>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</si>
  <si>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</si>
  <si>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</si>
  <si>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</si>
  <si>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</si>
  <si>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</si>
  <si>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</si>
  <si>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</si>
  <si>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</si>
  <si>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</si>
  <si>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</si>
  <si>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</si>
  <si>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</si>
  <si>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</si>
  <si>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</si>
  <si>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</si>
  <si>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</si>
  <si>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</si>
  <si>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</si>
  <si>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</si>
  <si>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</si>
  <si>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</si>
  <si>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</si>
  <si>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</si>
  <si>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</si>
  <si>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</si>
  <si>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</si>
  <si>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</si>
  <si>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</si>
  <si>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</si>
  <si>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</si>
  <si>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</si>
  <si>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</si>
  <si>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</si>
  <si>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</si>
  <si>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</si>
  <si>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</si>
  <si>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</si>
  <si>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</si>
  <si>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</si>
  <si>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</si>
  <si>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</si>
  <si>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</si>
  <si>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</si>
  <si>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</si>
  <si>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</si>
  <si>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</si>
  <si>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</si>
  <si>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</si>
  <si>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</si>
  <si>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</si>
  <si>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</si>
  <si>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</si>
  <si>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</si>
  <si>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</si>
  <si>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</si>
  <si>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</si>
  <si>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</si>
  <si>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</si>
  <si>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</si>
  <si>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</si>
  <si>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</si>
  <si>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</si>
  <si>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</si>
  <si>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</si>
  <si>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</si>
  <si>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</si>
  <si>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</si>
  <si>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</si>
  <si>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</si>
  <si>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</si>
  <si>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</si>
  <si>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</si>
  <si>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</si>
  <si>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</si>
  <si>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</si>
  <si>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</si>
  <si>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</si>
  <si>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</si>
  <si>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</si>
  <si>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</si>
  <si>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</si>
  <si>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</si>
  <si>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</si>
  <si>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</si>
  <si>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</si>
  <si>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</si>
  <si>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</si>
  <si>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</si>
  <si>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</si>
  <si>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</si>
  <si>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</si>
  <si>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</si>
  <si>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</si>
  <si>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</si>
  <si>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</si>
  <si>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</si>
  <si>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</si>
  <si>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</si>
  <si>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</si>
  <si>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</si>
  <si>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</si>
  <si>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</si>
  <si>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</si>
  <si>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</si>
  <si>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</si>
  <si>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</si>
  <si>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</si>
  <si>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</si>
  <si>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</si>
  <si>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</si>
  <si>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</si>
  <si>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</si>
  <si>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</si>
  <si>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</si>
  <si>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</si>
  <si>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</si>
  <si>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</si>
  <si>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</si>
  <si>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</si>
  <si>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</si>
  <si>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</si>
  <si>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</si>
  <si>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</si>
  <si>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</si>
  <si>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</si>
  <si>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</si>
  <si>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</si>
  <si>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</si>
  <si>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</si>
  <si>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</si>
  <si>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</si>
  <si>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</si>
  <si>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</si>
  <si>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</si>
  <si>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</si>
  <si>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</si>
  <si>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</si>
  <si>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</si>
  <si>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</si>
  <si>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</si>
  <si>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</si>
  <si>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</si>
  <si>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</si>
  <si>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</si>
  <si>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</si>
  <si>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</si>
  <si>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</si>
  <si>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</si>
  <si>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</si>
  <si>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</si>
  <si>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</si>
  <si>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</si>
  <si>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</si>
  <si>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</si>
  <si>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</si>
  <si>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</si>
  <si>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</si>
  <si>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</si>
  <si>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</si>
  <si>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</si>
  <si>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</si>
  <si>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</si>
  <si>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</si>
  <si>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</si>
  <si>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</si>
  <si>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</si>
  <si>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</si>
  <si>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</si>
  <si>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</si>
  <si>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</si>
  <si>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</si>
  <si>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</si>
  <si>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</si>
  <si>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</si>
  <si>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</si>
  <si>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</si>
  <si>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</si>
  <si>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</si>
  <si>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</si>
  <si>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</si>
  <si>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</si>
  <si>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</si>
  <si>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</si>
  <si>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</si>
  <si>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</si>
  <si>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</si>
  <si>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</si>
  <si>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</si>
  <si>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</si>
  <si>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</si>
  <si>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</si>
  <si>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</si>
  <si>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</si>
  <si>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</si>
  <si>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</si>
  <si>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</si>
  <si>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</si>
  <si>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</si>
  <si>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</si>
  <si>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</si>
  <si>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</si>
  <si>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</si>
  <si>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</si>
  <si>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</si>
  <si>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</si>
  <si>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</si>
  <si>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</si>
  <si>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</si>
  <si>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</si>
  <si>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</si>
  <si>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</si>
  <si>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</si>
  <si>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</si>
  <si>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</si>
  <si>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</si>
  <si>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</si>
  <si>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</si>
  <si>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</si>
  <si>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</si>
  <si>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</si>
  <si>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</si>
  <si>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</si>
  <si>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</si>
  <si>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</si>
  <si>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</si>
  <si>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</si>
  <si>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</si>
  <si>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</si>
  <si>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</si>
  <si>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</si>
  <si>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</si>
  <si>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</si>
  <si>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</si>
  <si>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</si>
  <si>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</si>
  <si>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</si>
  <si>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</si>
  <si>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</si>
  <si>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</si>
  <si>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</si>
  <si>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</si>
  <si>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</si>
  <si>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</si>
  <si>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</si>
  <si>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</si>
  <si>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</si>
  <si>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</si>
  <si>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</si>
  <si>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</si>
  <si>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</si>
  <si>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</si>
  <si>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</si>
  <si>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</si>
  <si>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</si>
  <si>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</si>
  <si>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</si>
  <si>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</si>
  <si>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</si>
  <si>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</si>
  <si>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</si>
  <si>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</si>
  <si>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</si>
  <si>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</si>
  <si>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</si>
  <si>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</si>
  <si>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</si>
  <si>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</si>
  <si>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</si>
  <si>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</si>
  <si>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</si>
  <si>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</si>
  <si>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</si>
  <si>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</si>
  <si>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</si>
  <si>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</si>
  <si>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</si>
  <si>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</si>
  <si>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</si>
  <si>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</si>
  <si>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</si>
  <si>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</si>
  <si>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</si>
  <si>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</si>
  <si>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</si>
  <si>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</si>
  <si>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</si>
  <si>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</si>
  <si>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</si>
  <si>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</si>
  <si>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</si>
  <si>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</si>
  <si>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</si>
  <si>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</si>
  <si>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</si>
  <si>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</si>
  <si>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</si>
  <si>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</si>
  <si>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</si>
  <si>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</si>
  <si>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</si>
  <si>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</si>
  <si>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</si>
  <si>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</si>
  <si>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</si>
  <si>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</si>
  <si>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</si>
  <si>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</si>
  <si>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</si>
  <si>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</si>
  <si>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</si>
  <si>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</si>
  <si>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</si>
  <si>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</si>
  <si>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</si>
  <si>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</si>
  <si>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</si>
  <si>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</si>
  <si>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</si>
  <si>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</si>
  <si>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</si>
  <si>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</si>
  <si>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</si>
  <si>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</si>
  <si>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</si>
  <si>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</si>
  <si>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</si>
  <si>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</si>
  <si>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</si>
  <si>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</si>
  <si>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</si>
  <si>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</si>
  <si>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</si>
  <si>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</si>
  <si>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</si>
  <si>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</si>
  <si>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</si>
  <si>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</si>
  <si>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</si>
  <si>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</si>
  <si>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</si>
  <si>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</si>
  <si>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</si>
  <si>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</si>
  <si>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</si>
  <si>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</si>
  <si>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</si>
  <si>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</si>
  <si>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</si>
  <si>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</si>
  <si>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</si>
  <si>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</si>
  <si>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</si>
  <si>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</si>
  <si>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</si>
  <si>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</si>
  <si>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</si>
  <si>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</si>
  <si>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</si>
  <si>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</si>
  <si>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</si>
  <si>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</si>
  <si>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</si>
  <si>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</si>
  <si>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</si>
  <si>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</si>
  <si>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</si>
  <si>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</si>
  <si>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</si>
  <si>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</si>
  <si>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</si>
  <si>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</si>
  <si>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</si>
  <si>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</si>
  <si>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</si>
  <si>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</si>
  <si>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</si>
  <si>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</si>
  <si>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</si>
  <si>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</si>
  <si>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</si>
  <si>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</si>
  <si>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</si>
  <si>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</si>
  <si>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</si>
  <si>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</si>
  <si>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</si>
  <si>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</si>
  <si>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</si>
  <si>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</si>
  <si>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</si>
  <si>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</si>
  <si>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</si>
  <si>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</si>
  <si>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</si>
  <si>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</si>
  <si>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</si>
  <si>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</si>
  <si>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</si>
  <si>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</si>
  <si>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</si>
  <si>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</si>
  <si>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</si>
  <si>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</si>
  <si>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</si>
  <si>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</si>
  <si>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</si>
  <si>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</si>
  <si>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</si>
  <si>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</si>
  <si>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</si>
  <si>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</si>
  <si>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</si>
  <si>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</si>
  <si>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</si>
  <si>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</si>
  <si>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</si>
  <si>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</si>
  <si>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</si>
  <si>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</si>
  <si>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</si>
  <si>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</si>
  <si>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</si>
  <si>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</si>
  <si>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</si>
  <si>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</si>
  <si>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</si>
  <si>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</si>
  <si>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</si>
  <si>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</si>
  <si>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</si>
  <si>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</si>
  <si>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</si>
  <si>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</si>
  <si>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</si>
  <si>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</si>
  <si>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</si>
  <si>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</si>
  <si>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</si>
  <si>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</si>
  <si>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</si>
  <si>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</si>
  <si>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</si>
  <si>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</si>
  <si>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</si>
  <si>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</si>
  <si>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</si>
  <si>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</si>
  <si>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</si>
  <si>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</si>
  <si>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</si>
  <si>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</si>
  <si>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</si>
  <si>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</si>
  <si>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</si>
  <si>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</si>
  <si>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</si>
  <si>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</si>
  <si>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</si>
  <si>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</si>
  <si>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</si>
  <si>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</si>
  <si>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</si>
  <si>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</si>
  <si>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</si>
  <si>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</si>
  <si>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</si>
  <si>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</si>
  <si>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</si>
  <si>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</si>
  <si>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</si>
  <si>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</si>
  <si>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</si>
  <si>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</si>
  <si>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</si>
  <si>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</si>
  <si>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</si>
  <si>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</si>
  <si>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</si>
  <si>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</si>
  <si>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</si>
  <si>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</si>
  <si>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</si>
  <si>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</si>
  <si>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</si>
  <si>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</si>
  <si>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</si>
  <si>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</si>
  <si>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</si>
  <si>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</si>
  <si>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</si>
  <si>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</si>
  <si>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</si>
  <si>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</si>
  <si>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</si>
  <si>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</si>
  <si>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</si>
  <si>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</si>
  <si>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</si>
  <si>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</si>
  <si>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</si>
  <si>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</si>
  <si>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вводных кранов ГВС ХВС кв.57,55</t>
  </si>
  <si>
    <t>Смена вентилей и клапанов обратных муфтовых диаметром до 20 мм</t>
  </si>
  <si>
    <t>Смена сгонов у трубопроводов диаметром до 20 мм</t>
  </si>
  <si>
    <t>Замена лежака ХВС подвал</t>
  </si>
  <si>
    <t>Смена внутренних трубопроводов из стальных труб диаметром до 50 мм</t>
  </si>
  <si>
    <t xml:space="preserve">Установка кранов поливочных диаметром 32 мм </t>
  </si>
  <si>
    <t>Ремонт/ревизия силового предохранительного шкафа</t>
  </si>
  <si>
    <t>Смена ламп накаливания - под.1,4</t>
  </si>
  <si>
    <t>Смена ламп накаливания - под.2,5</t>
  </si>
  <si>
    <t>Смена ламп  светодиодных  1 под.</t>
  </si>
  <si>
    <t>Смена ламп накаливания - под.2 (2 шт.), под.3 (2шт.). под.5 (2 шт.), подвал (10 шт.)</t>
  </si>
  <si>
    <t>Монтаж плафона под.4</t>
  </si>
  <si>
    <t>Смена патронов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</si>
  <si>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</si>
  <si>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газопровода</t>
  </si>
  <si>
    <t xml:space="preserve">Простая масляная окраска ранее окрашенных бордюров по периметру без подготовки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</si>
  <si>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</si>
  <si>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</si>
  <si>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Заделка подвальных окон фанерой</t>
  </si>
  <si>
    <t>Демонтаж радиаторов весом до 80 кг</t>
  </si>
  <si>
    <t>Установка радиаторов чугунных (7 секций)</t>
  </si>
  <si>
    <t>Замена радиатора под.1</t>
  </si>
  <si>
    <t>Смена отдельных участков трубопроводов с заготовкой труб в построечных условиях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</si>
</sst>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2" fontId="53" fillId="0" borderId="15" xfId="99" applyNumberFormat="1" applyFont="1" applyBorder="1" applyAlignment="1">
      <alignment horizontal="right" vertical="center" wrapText="1"/>
    </xf>
    <xf numFmtId="0" fontId="53" fillId="0" borderId="15" xfId="99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right" vertical="center"/>
    </xf>
    <xf numFmtId="0" fontId="49" fillId="0" borderId="10" xfId="0" applyFont="1" applyFill="1" applyBorder="1" applyAlignment="1">
      <alignment horizontal="left" wrapText="1"/>
    </xf>
    <xf numFmtId="49" fontId="55" fillId="0" borderId="21" xfId="0" applyNumberFormat="1" applyFont="1" applyFill="1" applyBorder="1" applyAlignment="1">
      <alignment horizontal="left" vertical="top" wrapText="1" indent="1"/>
    </xf>
    <xf numFmtId="0" fontId="49" fillId="0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55" fillId="0" borderId="21" xfId="0" applyNumberFormat="1" applyFont="1" applyFill="1" applyBorder="1" applyAlignment="1">
      <alignment horizontal="center" vertical="top" wrapText="1"/>
    </xf>
    <xf numFmtId="49" fontId="55" fillId="0" borderId="22" xfId="0" applyNumberFormat="1" applyFont="1" applyFill="1" applyBorder="1" applyAlignment="1">
      <alignment horizontal="center" vertical="top" wrapText="1"/>
    </xf>
    <xf numFmtId="49" fontId="55" fillId="0" borderId="20" xfId="0" applyNumberFormat="1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6" fillId="24" borderId="0" xfId="0" applyFont="1" applyFill="1"/>
    <xf numFmtId="0" fontId="56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4" t="s">
        <v>326</v>
      </c>
      <c r="C7" s="19" t="s">
        <v>327</v>
      </c>
      <c r="D7" s="19"/>
      <c r="E7" s="108" t="s">
        <v>308</v>
      </c>
      <c r="F7" s="109"/>
      <c r="G7" s="109"/>
      <c r="H7" s="109"/>
      <c r="I7" s="32"/>
    </row>
    <row r="8" spans="1:9" ht="12.75" customHeight="1" x14ac:dyDescent="0.2">
      <c r="A8" s="107" t="s">
        <v>328</v>
      </c>
      <c r="B8" s="107"/>
      <c r="C8" s="107"/>
      <c r="D8" s="107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8" t="s">
        <v>410</v>
      </c>
      <c r="F12" s="109"/>
      <c r="G12" s="109"/>
      <c r="H12" s="109"/>
      <c r="I12" s="109"/>
    </row>
    <row r="13" spans="1:9" ht="17.25" customHeight="1" x14ac:dyDescent="0.2">
      <c r="A13" s="17"/>
      <c r="B13" s="37" t="s">
        <v>411</v>
      </c>
      <c r="C13" s="19"/>
      <c r="D13" s="23" t="s">
        <v>530</v>
      </c>
      <c r="E13" s="108"/>
      <c r="F13" s="109"/>
      <c r="G13" s="109"/>
      <c r="H13" s="109"/>
      <c r="I13" s="109"/>
    </row>
    <row r="14" spans="1:9" ht="17.25" customHeight="1" x14ac:dyDescent="0.2">
      <c r="A14" s="17"/>
      <c r="B14" s="37" t="s">
        <v>412</v>
      </c>
      <c r="C14" s="19"/>
      <c r="D14" s="23" t="s">
        <v>531</v>
      </c>
      <c r="E14" s="108"/>
      <c r="F14" s="109"/>
      <c r="G14" s="109"/>
      <c r="H14" s="109"/>
      <c r="I14" s="109"/>
    </row>
    <row r="15" spans="1:9" ht="51" x14ac:dyDescent="0.2">
      <c r="A15" s="17" t="s">
        <v>18</v>
      </c>
      <c r="B15" s="21" t="s">
        <v>332</v>
      </c>
      <c r="C15" s="19" t="s">
        <v>327</v>
      </c>
      <c r="D15" s="48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5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9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9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0" t="s">
        <v>534</v>
      </c>
      <c r="E19" s="110" t="s">
        <v>309</v>
      </c>
      <c r="F19" s="111"/>
      <c r="G19" s="111"/>
      <c r="H19" s="111"/>
      <c r="I19" s="111"/>
    </row>
    <row r="20" spans="1:14" x14ac:dyDescent="0.2">
      <c r="A20" s="17" t="s">
        <v>23</v>
      </c>
      <c r="B20" s="21" t="s">
        <v>336</v>
      </c>
      <c r="C20" s="19" t="s">
        <v>327</v>
      </c>
      <c r="D20" s="51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537</v>
      </c>
      <c r="E24" s="108" t="s">
        <v>310</v>
      </c>
      <c r="F24" s="109"/>
      <c r="G24" s="109"/>
      <c r="H24" s="109"/>
      <c r="I24" s="109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9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04" t="s">
        <v>12</v>
      </c>
      <c r="M30" s="105"/>
      <c r="N30" s="106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08" t="s">
        <v>212</v>
      </c>
      <c r="F31" s="109"/>
      <c r="G31" s="109"/>
      <c r="H31" s="109"/>
      <c r="I31" s="109"/>
      <c r="K31" s="20" t="s">
        <v>5</v>
      </c>
      <c r="L31" s="104" t="s">
        <v>12</v>
      </c>
      <c r="M31" s="105"/>
      <c r="N31" s="106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07" t="s">
        <v>213</v>
      </c>
      <c r="B38" s="107"/>
      <c r="C38" s="107"/>
      <c r="D38" s="107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5703125" customWidth="1"/>
    <col min="3" max="3" width="12" customWidth="1"/>
    <col min="4" max="4" width="19.85546875" style="44" customWidth="1"/>
  </cols>
  <sheetData>
    <row r="1" spans="1:4" ht="15.75" x14ac:dyDescent="0.25">
      <c r="A1" s="124" t="s">
        <v>28</v>
      </c>
      <c r="B1" s="124"/>
      <c r="C1" s="124"/>
      <c r="D1" s="125"/>
    </row>
    <row r="2" spans="1:4" ht="15.75" x14ac:dyDescent="0.25">
      <c r="A2" s="126" t="s">
        <v>542</v>
      </c>
      <c r="B2" s="126"/>
      <c r="C2" s="126"/>
      <c r="D2" s="126"/>
    </row>
    <row r="3" spans="1:4" ht="15.75" x14ac:dyDescent="0.25">
      <c r="A3" s="124"/>
      <c r="B3" s="127" t="s">
        <v>520</v>
      </c>
      <c r="C3" s="124"/>
      <c r="D3" s="125"/>
    </row>
    <row r="4" spans="1:4" ht="15.75" x14ac:dyDescent="0.25">
      <c r="A4" s="55" t="s">
        <v>322</v>
      </c>
      <c r="B4" s="56" t="s">
        <v>323</v>
      </c>
      <c r="C4" s="56" t="s">
        <v>324</v>
      </c>
      <c r="D4" s="57" t="s">
        <v>325</v>
      </c>
    </row>
    <row r="5" spans="1:4" x14ac:dyDescent="0.2">
      <c r="A5" s="58" t="s">
        <v>359</v>
      </c>
      <c r="B5" s="59" t="s">
        <v>326</v>
      </c>
      <c r="C5" s="60" t="s">
        <v>327</v>
      </c>
      <c r="D5" s="61"/>
    </row>
    <row r="6" spans="1:4" x14ac:dyDescent="0.2">
      <c r="A6" s="58" t="s">
        <v>16</v>
      </c>
      <c r="B6" s="59" t="s">
        <v>29</v>
      </c>
      <c r="C6" s="60" t="s">
        <v>327</v>
      </c>
      <c r="D6" s="61" t="s">
        <v>543</v>
      </c>
    </row>
    <row r="7" spans="1:4" x14ac:dyDescent="0.2">
      <c r="A7" s="58" t="s">
        <v>360</v>
      </c>
      <c r="B7" s="59" t="s">
        <v>30</v>
      </c>
      <c r="C7" s="60" t="s">
        <v>327</v>
      </c>
      <c r="D7" s="61" t="s">
        <v>544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28" t="s">
        <v>17</v>
      </c>
      <c r="B9" s="62" t="s">
        <v>31</v>
      </c>
      <c r="C9" s="29" t="s">
        <v>358</v>
      </c>
      <c r="D9" s="63">
        <f>D11</f>
        <v>88749.5</v>
      </c>
    </row>
    <row r="10" spans="1:4" x14ac:dyDescent="0.2">
      <c r="A10" s="28" t="s">
        <v>18</v>
      </c>
      <c r="B10" s="64" t="s">
        <v>32</v>
      </c>
      <c r="C10" s="29" t="s">
        <v>358</v>
      </c>
      <c r="D10" s="65"/>
    </row>
    <row r="11" spans="1:4" x14ac:dyDescent="0.2">
      <c r="A11" s="28" t="s">
        <v>19</v>
      </c>
      <c r="B11" s="64" t="s">
        <v>33</v>
      </c>
      <c r="C11" s="29" t="s">
        <v>358</v>
      </c>
      <c r="D11" s="66">
        <v>88749.5</v>
      </c>
    </row>
    <row r="12" spans="1:4" ht="25.5" x14ac:dyDescent="0.2">
      <c r="A12" s="67" t="s">
        <v>20</v>
      </c>
      <c r="B12" s="68" t="s">
        <v>166</v>
      </c>
      <c r="C12" s="69" t="s">
        <v>358</v>
      </c>
      <c r="D12" s="63">
        <f>SUM(D13:D15)</f>
        <v>849250.40000000014</v>
      </c>
    </row>
    <row r="13" spans="1:4" x14ac:dyDescent="0.2">
      <c r="A13" s="67" t="s">
        <v>21</v>
      </c>
      <c r="B13" s="70" t="s">
        <v>455</v>
      </c>
      <c r="C13" s="69" t="s">
        <v>358</v>
      </c>
      <c r="D13" s="66">
        <f>849250.4-D14-D15</f>
        <v>493596.2</v>
      </c>
    </row>
    <row r="14" spans="1:4" x14ac:dyDescent="0.2">
      <c r="A14" s="67" t="s">
        <v>22</v>
      </c>
      <c r="B14" s="71" t="s">
        <v>525</v>
      </c>
      <c r="C14" s="69" t="s">
        <v>358</v>
      </c>
      <c r="D14" s="66">
        <v>136223.64000000001</v>
      </c>
    </row>
    <row r="15" spans="1:4" x14ac:dyDescent="0.2">
      <c r="A15" s="67" t="s">
        <v>23</v>
      </c>
      <c r="B15" s="70" t="s">
        <v>456</v>
      </c>
      <c r="C15" s="69" t="s">
        <v>358</v>
      </c>
      <c r="D15" s="66">
        <v>219430.56</v>
      </c>
    </row>
    <row r="16" spans="1:4" x14ac:dyDescent="0.2">
      <c r="A16" s="67" t="s">
        <v>24</v>
      </c>
      <c r="B16" s="68" t="s">
        <v>34</v>
      </c>
      <c r="C16" s="69" t="s">
        <v>358</v>
      </c>
      <c r="D16" s="72">
        <f>D17</f>
        <v>809999.48</v>
      </c>
    </row>
    <row r="17" spans="1:4" x14ac:dyDescent="0.2">
      <c r="A17" s="67" t="s">
        <v>364</v>
      </c>
      <c r="B17" s="70" t="s">
        <v>457</v>
      </c>
      <c r="C17" s="69" t="s">
        <v>358</v>
      </c>
      <c r="D17" s="73">
        <v>809999.48</v>
      </c>
    </row>
    <row r="18" spans="1:4" x14ac:dyDescent="0.2">
      <c r="A18" s="67" t="s">
        <v>365</v>
      </c>
      <c r="B18" s="70" t="s">
        <v>458</v>
      </c>
      <c r="C18" s="69" t="s">
        <v>358</v>
      </c>
      <c r="D18" s="74"/>
    </row>
    <row r="19" spans="1:4" x14ac:dyDescent="0.2">
      <c r="A19" s="67" t="s">
        <v>366</v>
      </c>
      <c r="B19" s="70" t="s">
        <v>459</v>
      </c>
      <c r="C19" s="69" t="s">
        <v>358</v>
      </c>
      <c r="D19" s="74"/>
    </row>
    <row r="20" spans="1:4" ht="25.5" x14ac:dyDescent="0.2">
      <c r="A20" s="67" t="s">
        <v>367</v>
      </c>
      <c r="B20" s="70" t="s">
        <v>460</v>
      </c>
      <c r="C20" s="69" t="s">
        <v>358</v>
      </c>
      <c r="D20" s="74"/>
    </row>
    <row r="21" spans="1:4" x14ac:dyDescent="0.2">
      <c r="A21" s="67" t="s">
        <v>368</v>
      </c>
      <c r="B21" s="70" t="s">
        <v>461</v>
      </c>
      <c r="C21" s="69" t="s">
        <v>358</v>
      </c>
      <c r="D21" s="74"/>
    </row>
    <row r="22" spans="1:4" x14ac:dyDescent="0.2">
      <c r="A22" s="67" t="s">
        <v>369</v>
      </c>
      <c r="B22" s="68" t="s">
        <v>35</v>
      </c>
      <c r="C22" s="69" t="s">
        <v>358</v>
      </c>
      <c r="D22" s="74"/>
    </row>
    <row r="23" spans="1:4" ht="25.5" x14ac:dyDescent="0.2">
      <c r="A23" s="67" t="s">
        <v>370</v>
      </c>
      <c r="B23" s="68" t="s">
        <v>36</v>
      </c>
      <c r="C23" s="69" t="s">
        <v>358</v>
      </c>
      <c r="D23" s="63">
        <f>D25</f>
        <v>128000.42000000016</v>
      </c>
    </row>
    <row r="24" spans="1:4" x14ac:dyDescent="0.2">
      <c r="A24" s="67" t="s">
        <v>371</v>
      </c>
      <c r="B24" s="70" t="s">
        <v>462</v>
      </c>
      <c r="C24" s="69" t="s">
        <v>358</v>
      </c>
      <c r="D24" s="74"/>
    </row>
    <row r="25" spans="1:4" x14ac:dyDescent="0.2">
      <c r="A25" s="67" t="s">
        <v>372</v>
      </c>
      <c r="B25" s="70" t="s">
        <v>463</v>
      </c>
      <c r="C25" s="69" t="s">
        <v>358</v>
      </c>
      <c r="D25" s="66">
        <f>D9+D12-D16</f>
        <v>128000.42000000016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67" t="s">
        <v>373</v>
      </c>
      <c r="B27" s="68" t="s">
        <v>168</v>
      </c>
      <c r="C27" s="69" t="s">
        <v>327</v>
      </c>
      <c r="D27" s="75"/>
    </row>
    <row r="28" spans="1:4" ht="38.25" x14ac:dyDescent="0.2">
      <c r="A28" s="76" t="s">
        <v>469</v>
      </c>
      <c r="B28" s="77" t="s">
        <v>470</v>
      </c>
      <c r="C28" s="78" t="s">
        <v>358</v>
      </c>
      <c r="D28" s="79">
        <v>83206.92</v>
      </c>
    </row>
    <row r="29" spans="1:4" ht="38.25" x14ac:dyDescent="0.2">
      <c r="A29" s="80" t="s">
        <v>471</v>
      </c>
      <c r="B29" s="68" t="s">
        <v>472</v>
      </c>
      <c r="C29" s="81" t="s">
        <v>358</v>
      </c>
      <c r="D29" s="85">
        <f>D30+D36+D46+D55+D57+D61+D64+D66</f>
        <v>77003.850000000006</v>
      </c>
    </row>
    <row r="30" spans="1:4" ht="38.25" customHeight="1" x14ac:dyDescent="0.2">
      <c r="A30" s="80" t="s">
        <v>473</v>
      </c>
      <c r="B30" s="83" t="s">
        <v>474</v>
      </c>
      <c r="C30" s="84" t="s">
        <v>358</v>
      </c>
      <c r="D30" s="85">
        <f>SUM(D32:D35)</f>
        <v>13389.87</v>
      </c>
    </row>
    <row r="31" spans="1:4" ht="12.75" customHeight="1" x14ac:dyDescent="0.2">
      <c r="A31" s="80" t="s">
        <v>475</v>
      </c>
      <c r="B31" s="116" t="s">
        <v>476</v>
      </c>
      <c r="C31" s="117"/>
      <c r="D31" s="118"/>
    </row>
    <row r="32" spans="1:4" ht="25.5" x14ac:dyDescent="0.2">
      <c r="A32" s="80" t="s">
        <v>477</v>
      </c>
      <c r="B32" s="68" t="s">
        <v>478</v>
      </c>
      <c r="C32" s="81" t="s">
        <v>479</v>
      </c>
      <c r="D32" s="82">
        <v>0</v>
      </c>
    </row>
    <row r="33" spans="1:4" ht="25.5" x14ac:dyDescent="0.2">
      <c r="A33" s="80" t="s">
        <v>477</v>
      </c>
      <c r="B33" s="68" t="s">
        <v>480</v>
      </c>
      <c r="C33" s="81" t="s">
        <v>481</v>
      </c>
      <c r="D33" s="82">
        <v>0</v>
      </c>
    </row>
    <row r="34" spans="1:4" ht="25.5" x14ac:dyDescent="0.2">
      <c r="A34" s="80" t="s">
        <v>482</v>
      </c>
      <c r="B34" s="68" t="s">
        <v>483</v>
      </c>
      <c r="C34" s="81" t="s">
        <v>358</v>
      </c>
      <c r="D34" s="90">
        <v>13389.87</v>
      </c>
    </row>
    <row r="35" spans="1:4" x14ac:dyDescent="0.2">
      <c r="A35" s="80" t="s">
        <v>484</v>
      </c>
      <c r="B35" s="68" t="s">
        <v>485</v>
      </c>
      <c r="C35" s="81" t="s">
        <v>490</v>
      </c>
      <c r="D35" s="82">
        <f t="shared" ref="D35" si="0">(0)*1.2</f>
        <v>0</v>
      </c>
    </row>
    <row r="36" spans="1:4" ht="25.5" x14ac:dyDescent="0.2">
      <c r="A36" s="80" t="s">
        <v>486</v>
      </c>
      <c r="B36" s="83" t="s">
        <v>487</v>
      </c>
      <c r="C36" s="84" t="s">
        <v>358</v>
      </c>
      <c r="D36" s="85">
        <f>D42+D43+D44+D45+D38+D39+D40+D41</f>
        <v>32930.710000000006</v>
      </c>
    </row>
    <row r="37" spans="1:4" ht="12.75" customHeight="1" x14ac:dyDescent="0.2">
      <c r="A37" s="80"/>
      <c r="B37" s="116" t="s">
        <v>476</v>
      </c>
      <c r="C37" s="117"/>
      <c r="D37" s="118"/>
    </row>
    <row r="38" spans="1:4" ht="12.75" customHeight="1" x14ac:dyDescent="0.2">
      <c r="A38" s="119" t="s">
        <v>566</v>
      </c>
      <c r="B38" s="101" t="s">
        <v>564</v>
      </c>
      <c r="C38" s="81" t="s">
        <v>358</v>
      </c>
      <c r="D38" s="103">
        <v>1125.06</v>
      </c>
    </row>
    <row r="39" spans="1:4" ht="12.75" customHeight="1" x14ac:dyDescent="0.2">
      <c r="A39" s="120"/>
      <c r="B39" s="101" t="s">
        <v>565</v>
      </c>
      <c r="C39" s="81" t="s">
        <v>358</v>
      </c>
      <c r="D39" s="103">
        <v>5706.13</v>
      </c>
    </row>
    <row r="40" spans="1:4" ht="12.75" customHeight="1" x14ac:dyDescent="0.2">
      <c r="A40" s="121"/>
      <c r="B40" s="101" t="s">
        <v>567</v>
      </c>
      <c r="C40" s="81" t="s">
        <v>358</v>
      </c>
      <c r="D40" s="103">
        <v>1966.06</v>
      </c>
    </row>
    <row r="41" spans="1:4" ht="12.75" customHeight="1" x14ac:dyDescent="0.2">
      <c r="A41" s="102" t="s">
        <v>567</v>
      </c>
      <c r="B41" s="101" t="s">
        <v>567</v>
      </c>
      <c r="C41" s="81" t="s">
        <v>358</v>
      </c>
      <c r="D41" s="103">
        <v>2025.16</v>
      </c>
    </row>
    <row r="42" spans="1:4" ht="30.75" customHeight="1" x14ac:dyDescent="0.2">
      <c r="A42" s="122" t="s">
        <v>545</v>
      </c>
      <c r="B42" s="91" t="s">
        <v>546</v>
      </c>
      <c r="C42" s="92" t="s">
        <v>358</v>
      </c>
      <c r="D42" s="90">
        <v>6441.05</v>
      </c>
    </row>
    <row r="43" spans="1:4" ht="17.25" customHeight="1" x14ac:dyDescent="0.2">
      <c r="A43" s="123"/>
      <c r="B43" s="91" t="s">
        <v>547</v>
      </c>
      <c r="C43" s="92" t="s">
        <v>358</v>
      </c>
      <c r="D43" s="90">
        <v>2419.4299999999998</v>
      </c>
    </row>
    <row r="44" spans="1:4" ht="51" x14ac:dyDescent="0.2">
      <c r="A44" s="94" t="s">
        <v>548</v>
      </c>
      <c r="B44" s="93" t="s">
        <v>549</v>
      </c>
      <c r="C44" s="92" t="s">
        <v>358</v>
      </c>
      <c r="D44" s="90">
        <v>4163.3900000000003</v>
      </c>
    </row>
    <row r="45" spans="1:4" x14ac:dyDescent="0.2">
      <c r="A45" s="95"/>
      <c r="B45" s="91" t="s">
        <v>550</v>
      </c>
      <c r="C45" s="92" t="s">
        <v>358</v>
      </c>
      <c r="D45" s="90">
        <v>9084.43</v>
      </c>
    </row>
    <row r="46" spans="1:4" x14ac:dyDescent="0.2">
      <c r="A46" s="80" t="s">
        <v>488</v>
      </c>
      <c r="B46" s="83" t="s">
        <v>489</v>
      </c>
      <c r="C46" s="86" t="s">
        <v>358</v>
      </c>
      <c r="D46" s="85">
        <f>D48+D49+D50+D51+D52+D53+D54</f>
        <v>13630.01</v>
      </c>
    </row>
    <row r="47" spans="1:4" ht="12.75" customHeight="1" x14ac:dyDescent="0.2">
      <c r="A47" s="80"/>
      <c r="B47" s="116" t="s">
        <v>476</v>
      </c>
      <c r="C47" s="117"/>
      <c r="D47" s="118"/>
    </row>
    <row r="48" spans="1:4" ht="15" customHeight="1" x14ac:dyDescent="0.2">
      <c r="A48" s="95"/>
      <c r="B48" s="91" t="s">
        <v>551</v>
      </c>
      <c r="C48" s="92" t="s">
        <v>358</v>
      </c>
      <c r="D48" s="96">
        <v>8039.23</v>
      </c>
    </row>
    <row r="49" spans="1:4" x14ac:dyDescent="0.2">
      <c r="A49" s="95"/>
      <c r="B49" s="97" t="s">
        <v>552</v>
      </c>
      <c r="C49" s="92" t="s">
        <v>358</v>
      </c>
      <c r="D49" s="90">
        <v>1798.45</v>
      </c>
    </row>
    <row r="50" spans="1:4" x14ac:dyDescent="0.2">
      <c r="A50" s="95"/>
      <c r="B50" s="91" t="s">
        <v>553</v>
      </c>
      <c r="C50" s="92" t="s">
        <v>358</v>
      </c>
      <c r="D50" s="90">
        <v>407.77</v>
      </c>
    </row>
    <row r="51" spans="1:4" x14ac:dyDescent="0.2">
      <c r="A51" s="95"/>
      <c r="B51" s="91" t="s">
        <v>554</v>
      </c>
      <c r="C51" s="92" t="s">
        <v>358</v>
      </c>
      <c r="D51" s="90">
        <v>288.49</v>
      </c>
    </row>
    <row r="52" spans="1:4" ht="25.5" x14ac:dyDescent="0.2">
      <c r="A52" s="95"/>
      <c r="B52" s="91" t="s">
        <v>555</v>
      </c>
      <c r="C52" s="92" t="s">
        <v>358</v>
      </c>
      <c r="D52" s="96">
        <v>1613.34</v>
      </c>
    </row>
    <row r="53" spans="1:4" x14ac:dyDescent="0.2">
      <c r="A53" s="95"/>
      <c r="B53" s="97" t="s">
        <v>556</v>
      </c>
      <c r="C53" s="92" t="s">
        <v>358</v>
      </c>
      <c r="D53" s="100">
        <v>972.02</v>
      </c>
    </row>
    <row r="54" spans="1:4" x14ac:dyDescent="0.2">
      <c r="A54" s="95"/>
      <c r="B54" s="98" t="s">
        <v>557</v>
      </c>
      <c r="C54" s="92" t="s">
        <v>358</v>
      </c>
      <c r="D54" s="99">
        <v>510.71</v>
      </c>
    </row>
    <row r="55" spans="1:4" x14ac:dyDescent="0.2">
      <c r="A55" s="80" t="s">
        <v>491</v>
      </c>
      <c r="B55" s="83" t="s">
        <v>492</v>
      </c>
      <c r="C55" s="86" t="s">
        <v>358</v>
      </c>
      <c r="D55" s="85">
        <v>0</v>
      </c>
    </row>
    <row r="56" spans="1:4" ht="12.75" customHeight="1" x14ac:dyDescent="0.2">
      <c r="A56" s="80"/>
      <c r="B56" s="116" t="s">
        <v>476</v>
      </c>
      <c r="C56" s="117"/>
      <c r="D56" s="118"/>
    </row>
    <row r="57" spans="1:4" x14ac:dyDescent="0.2">
      <c r="A57" s="80" t="s">
        <v>493</v>
      </c>
      <c r="B57" s="83" t="s">
        <v>494</v>
      </c>
      <c r="C57" s="86" t="s">
        <v>358</v>
      </c>
      <c r="D57" s="85">
        <f>D59+D60</f>
        <v>15468.26</v>
      </c>
    </row>
    <row r="58" spans="1:4" ht="12.75" customHeight="1" x14ac:dyDescent="0.2">
      <c r="A58" s="80"/>
      <c r="B58" s="116" t="s">
        <v>476</v>
      </c>
      <c r="C58" s="117"/>
      <c r="D58" s="118"/>
    </row>
    <row r="59" spans="1:4" ht="63" customHeight="1" x14ac:dyDescent="0.2">
      <c r="A59" s="95"/>
      <c r="B59" s="91" t="s">
        <v>558</v>
      </c>
      <c r="C59" s="92" t="s">
        <v>358</v>
      </c>
      <c r="D59" s="90">
        <v>2883.86</v>
      </c>
    </row>
    <row r="60" spans="1:4" x14ac:dyDescent="0.2">
      <c r="A60" s="95"/>
      <c r="B60" s="91" t="s">
        <v>563</v>
      </c>
      <c r="C60" s="92" t="s">
        <v>358</v>
      </c>
      <c r="D60" s="90">
        <v>12584.4</v>
      </c>
    </row>
    <row r="61" spans="1:4" x14ac:dyDescent="0.2">
      <c r="A61" s="80" t="s">
        <v>495</v>
      </c>
      <c r="B61" s="83" t="s">
        <v>496</v>
      </c>
      <c r="C61" s="86" t="s">
        <v>358</v>
      </c>
      <c r="D61" s="85">
        <f>D63</f>
        <v>1585</v>
      </c>
    </row>
    <row r="62" spans="1:4" ht="12.75" customHeight="1" x14ac:dyDescent="0.2">
      <c r="A62" s="80"/>
      <c r="B62" s="116" t="s">
        <v>476</v>
      </c>
      <c r="C62" s="117"/>
      <c r="D62" s="118"/>
    </row>
    <row r="63" spans="1:4" x14ac:dyDescent="0.2">
      <c r="A63" s="95"/>
      <c r="B63" s="91" t="s">
        <v>559</v>
      </c>
      <c r="C63" s="92" t="s">
        <v>358</v>
      </c>
      <c r="D63" s="90">
        <v>1585</v>
      </c>
    </row>
    <row r="64" spans="1:4" ht="14.25" customHeight="1" x14ac:dyDescent="0.2">
      <c r="A64" s="80" t="s">
        <v>497</v>
      </c>
      <c r="B64" s="83" t="s">
        <v>498</v>
      </c>
      <c r="C64" s="87" t="s">
        <v>358</v>
      </c>
      <c r="D64" s="85">
        <v>0</v>
      </c>
    </row>
    <row r="65" spans="1:4" ht="12.75" customHeight="1" x14ac:dyDescent="0.2">
      <c r="A65" s="80"/>
      <c r="B65" s="116" t="s">
        <v>476</v>
      </c>
      <c r="C65" s="117"/>
      <c r="D65" s="118"/>
    </row>
    <row r="66" spans="1:4" x14ac:dyDescent="0.2">
      <c r="A66" s="80" t="s">
        <v>499</v>
      </c>
      <c r="B66" s="83" t="s">
        <v>500</v>
      </c>
      <c r="C66" s="86" t="s">
        <v>358</v>
      </c>
      <c r="D66" s="85">
        <v>0</v>
      </c>
    </row>
    <row r="67" spans="1:4" ht="12.75" customHeight="1" x14ac:dyDescent="0.2">
      <c r="A67" s="80"/>
      <c r="B67" s="116" t="s">
        <v>476</v>
      </c>
      <c r="C67" s="117"/>
      <c r="D67" s="118"/>
    </row>
    <row r="68" spans="1:4" ht="24" customHeight="1" x14ac:dyDescent="0.2">
      <c r="A68" s="80" t="s">
        <v>501</v>
      </c>
      <c r="B68" s="68" t="s">
        <v>523</v>
      </c>
      <c r="C68" s="81" t="s">
        <v>358</v>
      </c>
      <c r="D68" s="66">
        <v>0</v>
      </c>
    </row>
    <row r="69" spans="1:4" x14ac:dyDescent="0.2">
      <c r="A69" s="80" t="s">
        <v>521</v>
      </c>
      <c r="B69" s="68" t="s">
        <v>522</v>
      </c>
      <c r="C69" s="81" t="s">
        <v>358</v>
      </c>
      <c r="D69" s="66">
        <v>0</v>
      </c>
    </row>
    <row r="70" spans="1:4" ht="25.5" x14ac:dyDescent="0.2">
      <c r="A70" s="80" t="s">
        <v>502</v>
      </c>
      <c r="B70" s="68" t="s">
        <v>503</v>
      </c>
      <c r="C70" s="81" t="s">
        <v>358</v>
      </c>
      <c r="D70" s="66">
        <v>0</v>
      </c>
    </row>
    <row r="71" spans="1:4" ht="25.5" x14ac:dyDescent="0.2">
      <c r="A71" s="80" t="s">
        <v>504</v>
      </c>
      <c r="B71" s="68" t="s">
        <v>505</v>
      </c>
      <c r="C71" s="81" t="s">
        <v>358</v>
      </c>
      <c r="D71" s="66">
        <v>0</v>
      </c>
    </row>
    <row r="72" spans="1:4" ht="25.5" x14ac:dyDescent="0.2">
      <c r="A72" s="80" t="s">
        <v>506</v>
      </c>
      <c r="B72" s="68" t="s">
        <v>507</v>
      </c>
      <c r="C72" s="81" t="s">
        <v>358</v>
      </c>
      <c r="D72" s="66">
        <v>0</v>
      </c>
    </row>
    <row r="73" spans="1:4" ht="25.5" x14ac:dyDescent="0.2">
      <c r="A73" s="80" t="s">
        <v>508</v>
      </c>
      <c r="B73" s="68" t="s">
        <v>509</v>
      </c>
      <c r="C73" s="81" t="s">
        <v>358</v>
      </c>
      <c r="D73" s="66">
        <v>0</v>
      </c>
    </row>
    <row r="74" spans="1:4" ht="25.5" x14ac:dyDescent="0.2">
      <c r="A74" s="80" t="s">
        <v>510</v>
      </c>
      <c r="B74" s="68" t="s">
        <v>511</v>
      </c>
      <c r="C74" s="81" t="s">
        <v>358</v>
      </c>
      <c r="D74" s="66">
        <v>0</v>
      </c>
    </row>
    <row r="75" spans="1:4" x14ac:dyDescent="0.2">
      <c r="A75" s="80" t="s">
        <v>512</v>
      </c>
      <c r="B75" s="68" t="s">
        <v>513</v>
      </c>
      <c r="C75" s="81" t="s">
        <v>358</v>
      </c>
      <c r="D75" s="66">
        <v>0</v>
      </c>
    </row>
    <row r="76" spans="1:4" ht="38.25" x14ac:dyDescent="0.2">
      <c r="A76" s="80" t="s">
        <v>514</v>
      </c>
      <c r="B76" s="68" t="s">
        <v>515</v>
      </c>
      <c r="C76" s="81" t="s">
        <v>358</v>
      </c>
      <c r="D76" s="66">
        <v>2502.8000000000002</v>
      </c>
    </row>
    <row r="77" spans="1:4" ht="51" x14ac:dyDescent="0.2">
      <c r="A77" s="80" t="s">
        <v>516</v>
      </c>
      <c r="B77" s="68" t="s">
        <v>517</v>
      </c>
      <c r="C77" s="81" t="s">
        <v>358</v>
      </c>
      <c r="D77" s="63">
        <f>D78+D79+D80+D81</f>
        <v>47903.497999999992</v>
      </c>
    </row>
    <row r="78" spans="1:4" ht="25.5" x14ac:dyDescent="0.2">
      <c r="A78" s="80"/>
      <c r="B78" s="68" t="s">
        <v>526</v>
      </c>
      <c r="C78" s="81" t="s">
        <v>358</v>
      </c>
      <c r="D78" s="66">
        <f>(131.94)*1.2</f>
        <v>158.328</v>
      </c>
    </row>
    <row r="79" spans="1:4" ht="25.5" x14ac:dyDescent="0.2">
      <c r="A79" s="95"/>
      <c r="B79" s="98" t="s">
        <v>560</v>
      </c>
      <c r="C79" s="81" t="s">
        <v>358</v>
      </c>
      <c r="D79" s="99">
        <v>9728.2999999999993</v>
      </c>
    </row>
    <row r="80" spans="1:4" ht="38.25" x14ac:dyDescent="0.2">
      <c r="A80" s="95"/>
      <c r="B80" s="91" t="s">
        <v>561</v>
      </c>
      <c r="C80" s="81" t="s">
        <v>358</v>
      </c>
      <c r="D80" s="90">
        <v>33150.1</v>
      </c>
    </row>
    <row r="81" spans="1:4" ht="15" customHeight="1" x14ac:dyDescent="0.2">
      <c r="A81" s="95"/>
      <c r="B81" s="98" t="s">
        <v>562</v>
      </c>
      <c r="C81" s="81" t="s">
        <v>358</v>
      </c>
      <c r="D81" s="99">
        <v>4866.7700000000004</v>
      </c>
    </row>
    <row r="82" spans="1:4" x14ac:dyDescent="0.2">
      <c r="A82" s="80" t="s">
        <v>518</v>
      </c>
      <c r="B82" s="83" t="s">
        <v>519</v>
      </c>
      <c r="C82" s="86" t="s">
        <v>358</v>
      </c>
      <c r="D82" s="63">
        <f>D28+D29+D30+D36+D46+D55+D57+D61+D64+D66+D68+D69+D70+D71+D72+D73+D74+D75+D76+D77</f>
        <v>287620.91800000006</v>
      </c>
    </row>
    <row r="83" spans="1:4" x14ac:dyDescent="0.2">
      <c r="A83" s="114" t="s">
        <v>169</v>
      </c>
      <c r="B83" s="114"/>
      <c r="C83" s="114"/>
      <c r="D83" s="114"/>
    </row>
    <row r="84" spans="1:4" x14ac:dyDescent="0.2">
      <c r="A84" s="67" t="s">
        <v>376</v>
      </c>
      <c r="B84" s="68" t="s">
        <v>170</v>
      </c>
      <c r="C84" s="69" t="s">
        <v>348</v>
      </c>
      <c r="D84" s="75"/>
    </row>
    <row r="85" spans="1:4" x14ac:dyDescent="0.2">
      <c r="A85" s="67" t="s">
        <v>377</v>
      </c>
      <c r="B85" s="68" t="s">
        <v>171</v>
      </c>
      <c r="C85" s="69" t="s">
        <v>348</v>
      </c>
      <c r="D85" s="75"/>
    </row>
    <row r="86" spans="1:4" ht="25.5" x14ac:dyDescent="0.2">
      <c r="A86" s="67" t="s">
        <v>378</v>
      </c>
      <c r="B86" s="68" t="s">
        <v>172</v>
      </c>
      <c r="C86" s="69" t="s">
        <v>348</v>
      </c>
      <c r="D86" s="75"/>
    </row>
    <row r="87" spans="1:4" ht="12.75" customHeight="1" x14ac:dyDescent="0.2">
      <c r="A87" s="67" t="s">
        <v>379</v>
      </c>
      <c r="B87" s="68" t="s">
        <v>173</v>
      </c>
      <c r="C87" s="69" t="s">
        <v>358</v>
      </c>
      <c r="D87" s="75"/>
    </row>
    <row r="88" spans="1:4" x14ac:dyDescent="0.2">
      <c r="A88" s="114" t="s">
        <v>37</v>
      </c>
      <c r="B88" s="114"/>
      <c r="C88" s="114"/>
      <c r="D88" s="114"/>
    </row>
    <row r="89" spans="1:4" ht="25.5" x14ac:dyDescent="0.2">
      <c r="A89" s="67" t="s">
        <v>380</v>
      </c>
      <c r="B89" s="68" t="s">
        <v>38</v>
      </c>
      <c r="C89" s="69" t="s">
        <v>358</v>
      </c>
      <c r="D89" s="88">
        <f>D91</f>
        <v>0</v>
      </c>
    </row>
    <row r="90" spans="1:4" x14ac:dyDescent="0.2">
      <c r="A90" s="67" t="s">
        <v>381</v>
      </c>
      <c r="B90" s="70" t="s">
        <v>464</v>
      </c>
      <c r="C90" s="69" t="s">
        <v>358</v>
      </c>
      <c r="D90" s="75"/>
    </row>
    <row r="91" spans="1:4" x14ac:dyDescent="0.2">
      <c r="A91" s="67" t="s">
        <v>382</v>
      </c>
      <c r="B91" s="70" t="s">
        <v>465</v>
      </c>
      <c r="C91" s="69" t="s">
        <v>358</v>
      </c>
      <c r="D91" s="89">
        <v>0</v>
      </c>
    </row>
    <row r="92" spans="1:4" ht="25.5" x14ac:dyDescent="0.2">
      <c r="A92" s="67" t="s">
        <v>383</v>
      </c>
      <c r="B92" s="68" t="s">
        <v>39</v>
      </c>
      <c r="C92" s="69" t="s">
        <v>358</v>
      </c>
      <c r="D92" s="88">
        <f>D94+D89</f>
        <v>128000.42000000016</v>
      </c>
    </row>
    <row r="93" spans="1:4" x14ac:dyDescent="0.2">
      <c r="A93" s="67" t="s">
        <v>384</v>
      </c>
      <c r="B93" s="70" t="s">
        <v>464</v>
      </c>
      <c r="C93" s="69" t="s">
        <v>358</v>
      </c>
      <c r="D93" s="75"/>
    </row>
    <row r="94" spans="1:4" x14ac:dyDescent="0.2">
      <c r="A94" s="67" t="s">
        <v>385</v>
      </c>
      <c r="B94" s="70" t="s">
        <v>465</v>
      </c>
      <c r="C94" s="69" t="s">
        <v>358</v>
      </c>
      <c r="D94" s="89">
        <f>D25</f>
        <v>128000.42000000016</v>
      </c>
    </row>
    <row r="95" spans="1:4" x14ac:dyDescent="0.2">
      <c r="A95" s="115" t="s">
        <v>174</v>
      </c>
      <c r="B95" s="115"/>
      <c r="C95" s="115"/>
      <c r="D95" s="115"/>
    </row>
    <row r="96" spans="1:4" x14ac:dyDescent="0.2">
      <c r="A96" s="39" t="s">
        <v>415</v>
      </c>
      <c r="B96" s="42" t="s">
        <v>416</v>
      </c>
      <c r="C96" s="41" t="s">
        <v>327</v>
      </c>
      <c r="D96" s="45"/>
    </row>
    <row r="97" spans="1:4" x14ac:dyDescent="0.2">
      <c r="A97" s="39" t="s">
        <v>417</v>
      </c>
      <c r="B97" s="40" t="s">
        <v>407</v>
      </c>
      <c r="C97" s="41" t="s">
        <v>327</v>
      </c>
      <c r="D97" s="45" t="s">
        <v>226</v>
      </c>
    </row>
    <row r="98" spans="1:4" ht="14.25" customHeight="1" x14ac:dyDescent="0.2">
      <c r="A98" s="39" t="s">
        <v>418</v>
      </c>
      <c r="B98" s="40" t="s">
        <v>40</v>
      </c>
      <c r="C98" s="41" t="s">
        <v>27</v>
      </c>
      <c r="D98" s="46">
        <f>D99/((2552.1*6+2634.69*6)/2)</f>
        <v>0</v>
      </c>
    </row>
    <row r="99" spans="1:4" x14ac:dyDescent="0.2">
      <c r="A99" s="39" t="s">
        <v>419</v>
      </c>
      <c r="B99" s="40" t="s">
        <v>93</v>
      </c>
      <c r="C99" s="41" t="s">
        <v>358</v>
      </c>
      <c r="D99" s="43">
        <v>0</v>
      </c>
    </row>
    <row r="100" spans="1:4" x14ac:dyDescent="0.2">
      <c r="A100" s="39" t="s">
        <v>420</v>
      </c>
      <c r="B100" s="40" t="s">
        <v>175</v>
      </c>
      <c r="C100" s="41" t="s">
        <v>358</v>
      </c>
      <c r="D100" s="43">
        <v>0</v>
      </c>
    </row>
    <row r="101" spans="1:4" x14ac:dyDescent="0.2">
      <c r="A101" s="39" t="s">
        <v>421</v>
      </c>
      <c r="B101" s="40" t="s">
        <v>176</v>
      </c>
      <c r="C101" s="41" t="s">
        <v>358</v>
      </c>
      <c r="D101" s="43">
        <f>D99-D100</f>
        <v>0</v>
      </c>
    </row>
    <row r="102" spans="1:4" ht="25.5" x14ac:dyDescent="0.2">
      <c r="A102" s="39" t="s">
        <v>422</v>
      </c>
      <c r="B102" s="40" t="s">
        <v>177</v>
      </c>
      <c r="C102" s="41" t="s">
        <v>358</v>
      </c>
      <c r="D102" s="43">
        <f>D99</f>
        <v>0</v>
      </c>
    </row>
    <row r="103" spans="1:4" ht="12.75" customHeight="1" x14ac:dyDescent="0.2">
      <c r="A103" s="39" t="s">
        <v>423</v>
      </c>
      <c r="B103" s="40" t="s">
        <v>178</v>
      </c>
      <c r="C103" s="41" t="s">
        <v>358</v>
      </c>
      <c r="D103" s="43">
        <f>D100</f>
        <v>0</v>
      </c>
    </row>
    <row r="104" spans="1:4" ht="25.5" x14ac:dyDescent="0.2">
      <c r="A104" s="39" t="s">
        <v>424</v>
      </c>
      <c r="B104" s="40" t="s">
        <v>179</v>
      </c>
      <c r="C104" s="41" t="s">
        <v>358</v>
      </c>
      <c r="D104" s="43">
        <f>D101</f>
        <v>0</v>
      </c>
    </row>
    <row r="105" spans="1:4" ht="25.5" x14ac:dyDescent="0.2">
      <c r="A105" s="39" t="s">
        <v>394</v>
      </c>
      <c r="B105" s="40" t="s">
        <v>180</v>
      </c>
      <c r="C105" s="41" t="s">
        <v>358</v>
      </c>
      <c r="D105" s="43"/>
    </row>
    <row r="106" spans="1:4" x14ac:dyDescent="0.2">
      <c r="A106" s="39" t="s">
        <v>425</v>
      </c>
      <c r="B106" s="42" t="s">
        <v>426</v>
      </c>
      <c r="C106" s="41" t="s">
        <v>327</v>
      </c>
      <c r="D106" s="45"/>
    </row>
    <row r="107" spans="1:4" x14ac:dyDescent="0.2">
      <c r="A107" s="39" t="s">
        <v>427</v>
      </c>
      <c r="B107" s="40" t="s">
        <v>407</v>
      </c>
      <c r="C107" s="41" t="s">
        <v>327</v>
      </c>
      <c r="D107" s="47" t="s">
        <v>225</v>
      </c>
    </row>
    <row r="108" spans="1:4" x14ac:dyDescent="0.2">
      <c r="A108" s="39" t="s">
        <v>428</v>
      </c>
      <c r="B108" s="40" t="s">
        <v>40</v>
      </c>
      <c r="C108" s="41" t="s">
        <v>27</v>
      </c>
      <c r="D108" s="53">
        <f>D109/((33.31*6+35.38*6)/12)</f>
        <v>0</v>
      </c>
    </row>
    <row r="109" spans="1:4" x14ac:dyDescent="0.2">
      <c r="A109" s="39" t="s">
        <v>429</v>
      </c>
      <c r="B109" s="40" t="s">
        <v>93</v>
      </c>
      <c r="C109" s="41" t="s">
        <v>358</v>
      </c>
      <c r="D109" s="43">
        <v>0</v>
      </c>
    </row>
    <row r="110" spans="1:4" x14ac:dyDescent="0.2">
      <c r="A110" s="39" t="s">
        <v>430</v>
      </c>
      <c r="B110" s="40" t="s">
        <v>175</v>
      </c>
      <c r="C110" s="41" t="s">
        <v>358</v>
      </c>
      <c r="D110" s="43">
        <v>0</v>
      </c>
    </row>
    <row r="111" spans="1:4" x14ac:dyDescent="0.2">
      <c r="A111" s="39" t="s">
        <v>431</v>
      </c>
      <c r="B111" s="40" t="s">
        <v>176</v>
      </c>
      <c r="C111" s="41" t="s">
        <v>358</v>
      </c>
      <c r="D111" s="43">
        <f>D109-D110</f>
        <v>0</v>
      </c>
    </row>
    <row r="112" spans="1:4" ht="25.5" x14ac:dyDescent="0.2">
      <c r="A112" s="39" t="s">
        <v>432</v>
      </c>
      <c r="B112" s="40" t="s">
        <v>177</v>
      </c>
      <c r="C112" s="41" t="s">
        <v>358</v>
      </c>
      <c r="D112" s="43">
        <f>D109</f>
        <v>0</v>
      </c>
    </row>
    <row r="113" spans="1:4" ht="25.5" x14ac:dyDescent="0.2">
      <c r="A113" s="39" t="s">
        <v>433</v>
      </c>
      <c r="B113" s="40" t="s">
        <v>178</v>
      </c>
      <c r="C113" s="41" t="s">
        <v>358</v>
      </c>
      <c r="D113" s="43">
        <f>D110</f>
        <v>0</v>
      </c>
    </row>
    <row r="114" spans="1:4" ht="25.5" x14ac:dyDescent="0.2">
      <c r="A114" s="39" t="s">
        <v>434</v>
      </c>
      <c r="B114" s="40" t="s">
        <v>179</v>
      </c>
      <c r="C114" s="41" t="s">
        <v>358</v>
      </c>
      <c r="D114" s="43">
        <f>D111</f>
        <v>0</v>
      </c>
    </row>
    <row r="115" spans="1:4" x14ac:dyDescent="0.2">
      <c r="A115" s="39" t="s">
        <v>435</v>
      </c>
      <c r="B115" s="42" t="s">
        <v>436</v>
      </c>
      <c r="C115" s="41" t="s">
        <v>327</v>
      </c>
      <c r="D115" s="47"/>
    </row>
    <row r="116" spans="1:4" x14ac:dyDescent="0.2">
      <c r="A116" s="39" t="s">
        <v>437</v>
      </c>
      <c r="B116" s="40" t="s">
        <v>407</v>
      </c>
      <c r="C116" s="41" t="s">
        <v>327</v>
      </c>
      <c r="D116" s="47" t="s">
        <v>225</v>
      </c>
    </row>
    <row r="117" spans="1:4" x14ac:dyDescent="0.2">
      <c r="A117" s="39" t="s">
        <v>438</v>
      </c>
      <c r="B117" s="40" t="s">
        <v>40</v>
      </c>
      <c r="C117" s="41" t="s">
        <v>27</v>
      </c>
      <c r="D117" s="53">
        <f>D118/((28.84*6+30.73*6)/12)</f>
        <v>0</v>
      </c>
    </row>
    <row r="118" spans="1:4" x14ac:dyDescent="0.2">
      <c r="A118" s="39" t="s">
        <v>439</v>
      </c>
      <c r="B118" s="40" t="s">
        <v>93</v>
      </c>
      <c r="C118" s="41" t="s">
        <v>358</v>
      </c>
      <c r="D118" s="43">
        <v>0</v>
      </c>
    </row>
    <row r="119" spans="1:4" x14ac:dyDescent="0.2">
      <c r="A119" s="39" t="s">
        <v>440</v>
      </c>
      <c r="B119" s="40" t="s">
        <v>175</v>
      </c>
      <c r="C119" s="41" t="s">
        <v>358</v>
      </c>
      <c r="D119" s="43">
        <v>0</v>
      </c>
    </row>
    <row r="120" spans="1:4" x14ac:dyDescent="0.2">
      <c r="A120" s="39" t="s">
        <v>441</v>
      </c>
      <c r="B120" s="40" t="s">
        <v>176</v>
      </c>
      <c r="C120" s="41" t="s">
        <v>358</v>
      </c>
      <c r="D120" s="43">
        <f>D118-D119</f>
        <v>0</v>
      </c>
    </row>
    <row r="121" spans="1:4" ht="25.5" x14ac:dyDescent="0.2">
      <c r="A121" s="39" t="s">
        <v>442</v>
      </c>
      <c r="B121" s="40" t="s">
        <v>177</v>
      </c>
      <c r="C121" s="41" t="s">
        <v>358</v>
      </c>
      <c r="D121" s="43">
        <f>D118</f>
        <v>0</v>
      </c>
    </row>
    <row r="122" spans="1:4" ht="25.5" x14ac:dyDescent="0.2">
      <c r="A122" s="39" t="s">
        <v>443</v>
      </c>
      <c r="B122" s="40" t="s">
        <v>178</v>
      </c>
      <c r="C122" s="41" t="s">
        <v>358</v>
      </c>
      <c r="D122" s="43">
        <f>D119</f>
        <v>0</v>
      </c>
    </row>
    <row r="123" spans="1:4" ht="25.5" x14ac:dyDescent="0.2">
      <c r="A123" s="39" t="s">
        <v>444</v>
      </c>
      <c r="B123" s="40" t="s">
        <v>179</v>
      </c>
      <c r="C123" s="41" t="s">
        <v>358</v>
      </c>
      <c r="D123" s="43">
        <f>D120</f>
        <v>0</v>
      </c>
    </row>
    <row r="124" spans="1:4" ht="13.5" customHeight="1" x14ac:dyDescent="0.2">
      <c r="A124" s="39" t="s">
        <v>445</v>
      </c>
      <c r="B124" s="42" t="s">
        <v>446</v>
      </c>
      <c r="C124" s="41" t="s">
        <v>327</v>
      </c>
      <c r="D124" s="45"/>
    </row>
    <row r="125" spans="1:4" x14ac:dyDescent="0.2">
      <c r="A125" s="39" t="s">
        <v>447</v>
      </c>
      <c r="B125" s="40" t="s">
        <v>407</v>
      </c>
      <c r="C125" s="41" t="s">
        <v>327</v>
      </c>
      <c r="D125" s="47" t="s">
        <v>408</v>
      </c>
    </row>
    <row r="126" spans="1:4" x14ac:dyDescent="0.2">
      <c r="A126" s="39" t="s">
        <v>448</v>
      </c>
      <c r="B126" s="40" t="s">
        <v>40</v>
      </c>
      <c r="C126" s="41" t="s">
        <v>27</v>
      </c>
      <c r="D126" s="53">
        <f>D127/((5.38*6+5.56*6)/12)</f>
        <v>0</v>
      </c>
    </row>
    <row r="127" spans="1:4" x14ac:dyDescent="0.2">
      <c r="A127" s="39" t="s">
        <v>449</v>
      </c>
      <c r="B127" s="40" t="s">
        <v>93</v>
      </c>
      <c r="C127" s="41" t="s">
        <v>358</v>
      </c>
      <c r="D127" s="43">
        <v>0</v>
      </c>
    </row>
    <row r="128" spans="1:4" x14ac:dyDescent="0.2">
      <c r="A128" s="39" t="s">
        <v>450</v>
      </c>
      <c r="B128" s="40" t="s">
        <v>175</v>
      </c>
      <c r="C128" s="41" t="s">
        <v>358</v>
      </c>
      <c r="D128" s="43">
        <v>0</v>
      </c>
    </row>
    <row r="129" spans="1:4" x14ac:dyDescent="0.2">
      <c r="A129" s="39" t="s">
        <v>451</v>
      </c>
      <c r="B129" s="40" t="s">
        <v>176</v>
      </c>
      <c r="C129" s="41" t="s">
        <v>358</v>
      </c>
      <c r="D129" s="43">
        <f>D127-D128</f>
        <v>0</v>
      </c>
    </row>
    <row r="130" spans="1:4" ht="25.5" x14ac:dyDescent="0.2">
      <c r="A130" s="39" t="s">
        <v>452</v>
      </c>
      <c r="B130" s="40" t="s">
        <v>177</v>
      </c>
      <c r="C130" s="41" t="s">
        <v>358</v>
      </c>
      <c r="D130" s="43">
        <f>D127</f>
        <v>0</v>
      </c>
    </row>
    <row r="131" spans="1:4" ht="25.5" x14ac:dyDescent="0.2">
      <c r="A131" s="39" t="s">
        <v>453</v>
      </c>
      <c r="B131" s="40" t="s">
        <v>178</v>
      </c>
      <c r="C131" s="41" t="s">
        <v>358</v>
      </c>
      <c r="D131" s="43">
        <f>D128</f>
        <v>0</v>
      </c>
    </row>
    <row r="132" spans="1:4" ht="25.5" x14ac:dyDescent="0.2">
      <c r="A132" s="39" t="s">
        <v>454</v>
      </c>
      <c r="B132" s="40" t="s">
        <v>179</v>
      </c>
      <c r="C132" s="41" t="s">
        <v>358</v>
      </c>
      <c r="D132" s="43">
        <f>D129</f>
        <v>0</v>
      </c>
    </row>
    <row r="133" spans="1:4" x14ac:dyDescent="0.2">
      <c r="A133" s="115" t="s">
        <v>181</v>
      </c>
      <c r="B133" s="115"/>
      <c r="C133" s="115"/>
      <c r="D133" s="115"/>
    </row>
    <row r="134" spans="1:4" x14ac:dyDescent="0.2">
      <c r="A134" s="39" t="s">
        <v>396</v>
      </c>
      <c r="B134" s="40" t="s">
        <v>170</v>
      </c>
      <c r="C134" s="41" t="s">
        <v>348</v>
      </c>
      <c r="D134" s="45"/>
    </row>
    <row r="135" spans="1:4" x14ac:dyDescent="0.2">
      <c r="A135" s="39" t="s">
        <v>397</v>
      </c>
      <c r="B135" s="40" t="s">
        <v>171</v>
      </c>
      <c r="C135" s="41" t="s">
        <v>348</v>
      </c>
      <c r="D135" s="45"/>
    </row>
    <row r="136" spans="1:4" ht="25.5" x14ac:dyDescent="0.2">
      <c r="A136" s="39" t="s">
        <v>398</v>
      </c>
      <c r="B136" s="40" t="s">
        <v>172</v>
      </c>
      <c r="C136" s="41" t="s">
        <v>348</v>
      </c>
      <c r="D136" s="45"/>
    </row>
    <row r="137" spans="1:4" x14ac:dyDescent="0.2">
      <c r="A137" s="39" t="s">
        <v>399</v>
      </c>
      <c r="B137" s="40" t="s">
        <v>173</v>
      </c>
      <c r="C137" s="41" t="s">
        <v>358</v>
      </c>
      <c r="D137" s="45"/>
    </row>
    <row r="138" spans="1:4" x14ac:dyDescent="0.2">
      <c r="A138" s="112" t="s">
        <v>182</v>
      </c>
      <c r="B138" s="112"/>
      <c r="C138" s="112"/>
      <c r="D138" s="112"/>
    </row>
    <row r="139" spans="1:4" x14ac:dyDescent="0.2">
      <c r="A139" s="17" t="s">
        <v>400</v>
      </c>
      <c r="B139" s="25" t="s">
        <v>183</v>
      </c>
      <c r="C139" s="19" t="s">
        <v>348</v>
      </c>
      <c r="D139" s="45"/>
    </row>
    <row r="140" spans="1:4" x14ac:dyDescent="0.2">
      <c r="A140" s="17" t="s">
        <v>25</v>
      </c>
      <c r="B140" s="25" t="s">
        <v>184</v>
      </c>
      <c r="C140" s="19" t="s">
        <v>348</v>
      </c>
      <c r="D140" s="45"/>
    </row>
    <row r="141" spans="1:4" ht="25.5" x14ac:dyDescent="0.2">
      <c r="A141" s="17" t="s">
        <v>401</v>
      </c>
      <c r="B141" s="25" t="s">
        <v>185</v>
      </c>
      <c r="C141" s="19" t="s">
        <v>358</v>
      </c>
      <c r="D141" s="45"/>
    </row>
  </sheetData>
  <mergeCells count="18">
    <mergeCell ref="A2:D2"/>
    <mergeCell ref="B65:D65"/>
    <mergeCell ref="A42:A43"/>
    <mergeCell ref="A133:D133"/>
    <mergeCell ref="A138:D138"/>
    <mergeCell ref="A8:D8"/>
    <mergeCell ref="A26:D26"/>
    <mergeCell ref="A83:D83"/>
    <mergeCell ref="A88:D88"/>
    <mergeCell ref="A95:D95"/>
    <mergeCell ref="B67:D67"/>
    <mergeCell ref="B31:D31"/>
    <mergeCell ref="B37:D37"/>
    <mergeCell ref="B47:D47"/>
    <mergeCell ref="B56:D56"/>
    <mergeCell ref="B58:D58"/>
    <mergeCell ref="A38:A40"/>
    <mergeCell ref="B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2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2023-03-24T11:44:20Z</dcterms:modified>
</cp:coreProperties>
</file>