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104" i="13" l="1"/>
  <c r="D107" i="13"/>
  <c r="D90" i="13"/>
  <c r="D37" i="13" l="1"/>
  <c r="D113" i="13" l="1"/>
  <c r="D130" i="13" l="1"/>
  <c r="D129" i="13" s="1"/>
  <c r="D141" i="13"/>
  <c r="D150" i="13"/>
  <c r="D153" i="13"/>
  <c r="D156" i="13" s="1"/>
  <c r="D154" i="13"/>
  <c r="D155" i="13"/>
  <c r="D160" i="13"/>
  <c r="D178" i="13" l="1"/>
  <c r="D169" i="13"/>
  <c r="D30" i="13" l="1"/>
  <c r="D9" i="13"/>
  <c r="D16" i="13"/>
  <c r="D172" i="13"/>
  <c r="D175" i="13" s="1"/>
  <c r="D183" i="13"/>
  <c r="D182" i="13"/>
  <c r="D181" i="13"/>
  <c r="D184" i="13" s="1"/>
  <c r="D174" i="13"/>
  <c r="D173" i="13"/>
  <c r="D165" i="13"/>
  <c r="D164" i="13"/>
  <c r="D163" i="13"/>
  <c r="D166" i="13" s="1"/>
  <c r="D12" i="13"/>
  <c r="D29" i="13" l="1"/>
  <c r="D25" i="13"/>
  <c r="D146" i="13" s="1"/>
  <c r="D144" i="13" s="1"/>
  <c r="D23" i="13" l="1"/>
</calcChain>
</file>

<file path=xl/sharedStrings.xml><?xml version="1.0" encoding="utf-8"?>
<sst xmlns="http://schemas.openxmlformats.org/spreadsheetml/2006/main" count="1256" uniqueCount="612">
  <si>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</si>
  <si>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</si>
  <si>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</si>
  <si>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</si>
  <si>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</si>
  <si>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</si>
  <si>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</si>
  <si>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</si>
  <si>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</si>
  <si>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</si>
  <si>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</si>
  <si>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</si>
  <si>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</si>
  <si>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</si>
  <si>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</si>
  <si>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</si>
  <si>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</si>
  <si>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</si>
  <si>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</si>
  <si>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</si>
  <si>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</si>
  <si>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</si>
  <si>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</si>
  <si>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</si>
  <si>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</si>
  <si>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</si>
  <si>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</si>
  <si>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</si>
  <si>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</si>
  <si>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</si>
  <si>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</si>
  <si>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</si>
  <si>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</si>
  <si>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</si>
  <si>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</si>
  <si>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</si>
  <si>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</si>
  <si>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</si>
  <si>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</si>
  <si>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</si>
  <si>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</si>
  <si>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</si>
  <si>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</si>
  <si>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</si>
  <si>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</si>
  <si>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</si>
  <si>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</si>
  <si>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</si>
  <si>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</si>
  <si>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</si>
  <si>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</si>
  <si>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</si>
  <si>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</si>
  <si>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</si>
  <si>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</si>
  <si>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</si>
  <si>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</si>
  <si>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</si>
  <si>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</si>
  <si>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</si>
  <si>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</si>
  <si>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</si>
  <si>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</si>
  <si>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</si>
  <si>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</si>
  <si>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</si>
  <si>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</si>
  <si>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</si>
  <si>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</si>
  <si>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</si>
  <si>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</si>
  <si>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</si>
  <si>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</si>
  <si>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</si>
  <si>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</si>
  <si>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</si>
  <si>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</si>
  <si>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</si>
  <si>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</si>
  <si>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</si>
  <si>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</si>
  <si>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</si>
  <si>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</si>
  <si>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</si>
  <si>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</si>
  <si>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</si>
  <si>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</si>
  <si>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</si>
  <si>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</si>
  <si>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</si>
  <si>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</si>
  <si>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</si>
  <si>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</si>
  <si>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</si>
  <si>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</si>
  <si>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</si>
  <si>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</si>
  <si>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</si>
  <si>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</si>
  <si>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</si>
  <si>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</si>
  <si>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</si>
  <si>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</si>
  <si>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</si>
  <si>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</si>
  <si>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</si>
  <si>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</si>
  <si>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</si>
  <si>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</si>
  <si>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</si>
  <si>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</si>
  <si>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</si>
  <si>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</si>
  <si>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</si>
  <si>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</si>
  <si>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</si>
  <si>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</si>
  <si>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</si>
  <si>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</si>
  <si>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</si>
  <si>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</si>
  <si>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</si>
  <si>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</si>
  <si>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</si>
  <si>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</si>
  <si>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</si>
  <si>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</si>
  <si>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</si>
  <si>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</si>
  <si>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</si>
  <si>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</si>
  <si>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</si>
  <si>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</si>
  <si>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</si>
  <si>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</si>
  <si>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</si>
  <si>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</si>
  <si>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</si>
  <si>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</si>
  <si>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</si>
  <si>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</si>
  <si>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</si>
  <si>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</si>
  <si>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</si>
  <si>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</si>
  <si>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</si>
  <si>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</si>
  <si>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</si>
  <si>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</si>
  <si>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</si>
  <si>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</si>
  <si>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</si>
  <si>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</si>
  <si>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</si>
  <si>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</si>
  <si>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</si>
  <si>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</si>
  <si>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</si>
  <si>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</si>
  <si>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</si>
  <si>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</si>
  <si>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</si>
  <si>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</si>
  <si>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</si>
  <si>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</si>
  <si>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</si>
  <si>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</si>
  <si>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</si>
  <si>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</si>
  <si>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</si>
  <si>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</si>
  <si>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</si>
  <si>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</si>
  <si>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</si>
  <si>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</si>
  <si>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</si>
  <si>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</si>
  <si>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</si>
  <si>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</si>
  <si>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</si>
  <si>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</si>
  <si>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</si>
  <si>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</si>
  <si>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</si>
  <si>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</si>
  <si>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</si>
  <si>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</si>
  <si>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</si>
  <si>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</si>
  <si>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</si>
  <si>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</si>
  <si>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</si>
  <si>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</si>
  <si>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</si>
  <si>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</si>
  <si>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</si>
  <si>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</si>
  <si>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</si>
  <si>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</si>
  <si>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</si>
  <si>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</si>
  <si>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</si>
  <si>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</si>
  <si>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</si>
  <si>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</si>
  <si>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</si>
  <si>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</si>
  <si>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</si>
  <si>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</si>
  <si>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</si>
  <si>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</si>
  <si>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</si>
  <si>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</si>
  <si>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</si>
  <si>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</si>
  <si>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</si>
  <si>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</si>
  <si>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</si>
  <si>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</si>
  <si>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</si>
  <si>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</si>
  <si>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</si>
  <si>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</si>
  <si>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</si>
  <si>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</si>
  <si>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</si>
  <si>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</si>
  <si>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</si>
  <si>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</si>
  <si>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</si>
  <si>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</si>
  <si>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</si>
  <si>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</si>
  <si>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</si>
  <si>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</si>
  <si>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</si>
  <si>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</si>
  <si>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</si>
  <si>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</si>
  <si>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</si>
  <si>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</si>
  <si>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</si>
  <si>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</si>
  <si>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</si>
  <si>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</si>
  <si>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</si>
  <si>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</si>
  <si>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</si>
  <si>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</si>
  <si>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</si>
  <si>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</si>
  <si>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</si>
  <si>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</si>
  <si>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</si>
  <si>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</si>
  <si>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</si>
  <si>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</si>
  <si>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</si>
  <si>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</si>
  <si>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</si>
  <si>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</si>
  <si>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</si>
  <si>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</si>
  <si>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</si>
  <si>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</si>
  <si>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</si>
  <si>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</si>
  <si>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</si>
  <si>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</si>
  <si>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</si>
  <si>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</si>
  <si>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</si>
  <si>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</si>
  <si>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</si>
  <si>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</si>
  <si>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</si>
  <si>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</si>
  <si>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</si>
  <si>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</si>
  <si>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</si>
  <si>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</si>
  <si>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</si>
  <si>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</si>
  <si>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</si>
  <si>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</si>
  <si>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</si>
  <si>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</si>
  <si>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</si>
  <si>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</si>
  <si>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</si>
  <si>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</si>
  <si>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</si>
  <si>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</si>
  <si>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</si>
  <si>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</si>
  <si>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</si>
  <si>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</si>
  <si>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</si>
  <si>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</si>
  <si>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</si>
  <si>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</si>
  <si>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</si>
  <si>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</si>
  <si>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</si>
  <si>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</si>
  <si>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</si>
  <si>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</si>
  <si>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</si>
  <si>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</si>
  <si>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</si>
  <si>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</si>
  <si>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</si>
  <si>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</si>
  <si>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</si>
  <si>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</si>
  <si>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</si>
  <si>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</si>
  <si>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</si>
  <si>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</si>
  <si>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</si>
  <si>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</si>
  <si>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</si>
  <si>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</si>
  <si>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</si>
  <si>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</si>
  <si>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</si>
  <si>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</si>
  <si>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</si>
  <si>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</si>
  <si>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</si>
  <si>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</si>
  <si>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</si>
  <si>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</si>
  <si>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</si>
  <si>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</si>
  <si>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</si>
  <si>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</si>
  <si>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</si>
  <si>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</si>
  <si>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</si>
  <si>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</si>
  <si>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</si>
  <si>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</si>
  <si>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</si>
  <si>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</si>
  <si>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</si>
  <si>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</si>
  <si>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</si>
  <si>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</si>
  <si>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</si>
  <si>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</si>
  <si>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</si>
  <si>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</si>
  <si>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</si>
  <si>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</si>
  <si>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</si>
  <si>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</si>
  <si>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</si>
  <si>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</si>
  <si>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</si>
  <si>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</si>
  <si>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</si>
  <si>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</si>
  <si>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</si>
  <si>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</si>
  <si>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</si>
  <si>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</si>
  <si>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</si>
  <si>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</si>
  <si>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</si>
  <si>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</si>
  <si>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</si>
  <si>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</si>
  <si>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</si>
  <si>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</si>
  <si>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</si>
  <si>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</si>
  <si>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</si>
  <si>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</si>
  <si>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</si>
  <si>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</si>
  <si>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</si>
  <si>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</si>
  <si>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</si>
  <si>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</si>
  <si>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</si>
  <si>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</si>
  <si>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</si>
  <si>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</si>
  <si>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</si>
  <si>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</si>
  <si>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</si>
  <si>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</si>
  <si>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</si>
  <si>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</si>
  <si>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</si>
  <si>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</si>
  <si>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</si>
  <si>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</si>
  <si>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</si>
  <si>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</si>
  <si>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</si>
  <si>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</si>
  <si>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</si>
  <si>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</si>
  <si>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</si>
  <si>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</si>
  <si>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</si>
  <si>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</si>
  <si>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</si>
  <si>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</si>
  <si>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</si>
  <si>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</si>
  <si>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</si>
  <si>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</si>
  <si>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</si>
  <si>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</si>
  <si>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</si>
  <si>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</si>
  <si>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</si>
  <si>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</si>
  <si>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</si>
  <si>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</si>
  <si>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</si>
  <si>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</si>
  <si>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</si>
  <si>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</si>
  <si>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</si>
  <si>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</si>
  <si>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</si>
  <si>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</si>
  <si>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</si>
  <si>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</si>
  <si>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</si>
  <si>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</si>
  <si>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</si>
  <si>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</si>
  <si>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</si>
  <si>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</si>
  <si>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</si>
  <si>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</si>
  <si>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</si>
  <si>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</si>
  <si>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</si>
  <si>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</si>
  <si>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</si>
  <si>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</si>
  <si>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</si>
  <si>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</si>
  <si>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</si>
  <si>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</si>
  <si>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</si>
  <si>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</si>
  <si>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</si>
  <si>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</si>
  <si>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</si>
  <si>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</si>
  <si>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</si>
  <si>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</si>
  <si>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</si>
  <si>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</si>
  <si>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</si>
  <si>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</si>
  <si>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</si>
  <si>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</si>
  <si>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</si>
  <si>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</si>
  <si>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</si>
  <si>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</si>
  <si>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</si>
  <si>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</si>
  <si>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</si>
  <si>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</si>
  <si>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</si>
  <si>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</si>
  <si>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</si>
  <si>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</si>
  <si>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</si>
  <si>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</si>
  <si>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</si>
  <si>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</si>
  <si>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</si>
  <si>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</si>
  <si>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</si>
  <si>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</si>
  <si>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</si>
  <si>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</si>
  <si>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</si>
  <si>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</si>
  <si>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</si>
  <si>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</si>
  <si>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</si>
  <si>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</si>
  <si>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</si>
  <si>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</si>
  <si>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</si>
  <si>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</si>
  <si>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</si>
  <si>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</si>
  <si>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</si>
  <si>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</si>
  <si>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</si>
  <si>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</si>
  <si>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</si>
  <si>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</si>
  <si>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</si>
  <si>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</si>
  <si>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</si>
  <si>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</si>
  <si>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</si>
  <si>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</si>
  <si>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</si>
  <si>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</si>
  <si>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</si>
  <si>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</si>
  <si>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</si>
  <si>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</si>
  <si>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</si>
  <si>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</si>
  <si>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 30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</si>
  <si>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</si>
  <si>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</si>
  <si>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</si>
  <si>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</si>
  <si>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текущий ремонт</t>
    </r>
  </si>
  <si>
    <t>Россыпь противогололедных материалов на тротуарах вручную (январь)</t>
  </si>
  <si>
    <t>2 ст</t>
  </si>
  <si>
    <t>Слив и наполнение системы с осмотром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</si>
  <si>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</si>
  <si>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</si>
  <si>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</si>
  <si>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</si>
  <si>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</si>
  <si>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</si>
  <si>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</si>
  <si>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</si>
  <si>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</si>
  <si>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</si>
  <si>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</si>
  <si>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</si>
  <si>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</si>
  <si>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</si>
  <si>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</si>
  <si>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</si>
  <si>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</si>
  <si>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</si>
  <si>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Замена стояка ЦО кв.24,71,7</t>
  </si>
  <si>
    <t>Смена отдельных участков трубопроводов с заготовкой труб в построечных условиях диаметром до 20 мм</t>
  </si>
  <si>
    <t>Смена пробок радиаторных</t>
  </si>
  <si>
    <t>Ремонт стояка ЦО кв.53,14</t>
  </si>
  <si>
    <t>Постановка болтов строительных с гайками и шайбами (хомуты)</t>
  </si>
  <si>
    <t>Замена вводного крана ГВС кв.39</t>
  </si>
  <si>
    <t>Смена вентилей и клапанов обратных муфтовых диаметром до 20 мм</t>
  </si>
  <si>
    <t>Смена сгонов у трубопроводов диаметром до 20 мм</t>
  </si>
  <si>
    <t>Замена вводного крана ГВС кв.29</t>
  </si>
  <si>
    <t>Установка хомута диаметром 20 мм на трубопровод  ЦО кв.12,13.72,65,59,34,27</t>
  </si>
  <si>
    <t>ЦО подвал</t>
  </si>
  <si>
    <t>Смена шаровых кранов диаметром 15 мм подвал</t>
  </si>
  <si>
    <t>Смена пробко-спускных кранов (подвал под.3)</t>
  </si>
  <si>
    <t>Смена шаровых кранов диаметром 20 мм подвал, кв.47</t>
  </si>
  <si>
    <t>Бобышки, штуцеры на условное давление свыше 10 МПа (монтаж резьбы Д=20мм)</t>
  </si>
  <si>
    <t>Установка хомута диаметром 50мм мм (подвал под.3)</t>
  </si>
  <si>
    <t>Замена стояка ЦО кв.46</t>
  </si>
  <si>
    <t>Бобышки, штуцеры на условное давление свыше 10 МПа (монтаж резьб Д=20мм)</t>
  </si>
  <si>
    <t>Замена стояка ЦО кв.72</t>
  </si>
  <si>
    <t>Замена стояка ЦО кв.23</t>
  </si>
  <si>
    <t>Замена стояка ЦО кв.27</t>
  </si>
  <si>
    <t>Замена стояков ЦО кв.35-33 (комната+кухня)</t>
  </si>
  <si>
    <t>Замена стояков ЦО  (чердак)</t>
  </si>
  <si>
    <t>Замена стояков ЦО (подвал)</t>
  </si>
  <si>
    <t>Смена шаровых кранов диаметром до 20 мм</t>
  </si>
  <si>
    <t>Замена стояков ЦО  кв.45</t>
  </si>
  <si>
    <t>Смена пробок</t>
  </si>
  <si>
    <t>Замена аварийного стояка ЦО кв.51</t>
  </si>
  <si>
    <t xml:space="preserve">Смены пробки 3/4 правой  проходной </t>
  </si>
  <si>
    <t>Первичная установка пломб на узел квартирного счетчика воды</t>
  </si>
  <si>
    <t>Замена аварийного стояка ЦО кв.56-60-64</t>
  </si>
  <si>
    <t>Разборка трубопроводов из водогазопроводных труб в зданиях и сооружениях на резьбе диаметром 25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</si>
  <si>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25 мм</t>
  </si>
  <si>
    <t>Трубопроводы напорные из полипропилена PPRS с гильзами и креплениями для холодного и горячего водоснабжения PN20 SDR 6, диаметром 25 мм, толщина стенки 4,2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</si>
  <si>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25 мм</t>
  </si>
  <si>
    <t>Замена аварийного стояка ЦО кв.27</t>
  </si>
  <si>
    <t>Смена отдельных участков трубопроводов с заготовкой труб в построечных условиях диаметром до 20 мм ЦО</t>
  </si>
  <si>
    <t>Замена аварийного стояка ЦО кв.6</t>
  </si>
  <si>
    <t>Замена аварийного стояка ЦО кв.23+крыша</t>
  </si>
  <si>
    <t>Установка заглушек (пробок радиаторных)</t>
  </si>
  <si>
    <t>ГВС подвал</t>
  </si>
  <si>
    <t>Смена сгонов у трубопроводов диаметром 25 мм</t>
  </si>
  <si>
    <t>кан</t>
  </si>
  <si>
    <t>Очистка канализационной сети внутренней</t>
  </si>
  <si>
    <t xml:space="preserve">Установка кранов поливочных диаметром 32 мм </t>
  </si>
  <si>
    <t>Ремонт/ревизия силового предохранительного шкафа</t>
  </si>
  <si>
    <t>Демонтаж кабеля подвал</t>
  </si>
  <si>
    <t>Кабель двух-четырехжильный по установленным конструкциям и лоткам с установкой ответвительных коробок в помещениях с нормальной средой сечением жилы до 10 мм2 подвал</t>
  </si>
  <si>
    <t>Смена ламп накаливания под.3</t>
  </si>
  <si>
    <t>Смена ламп накаливания под.2</t>
  </si>
  <si>
    <t>Смена ламп накаливания под.1</t>
  </si>
  <si>
    <t>Смена ламп накаливания подвал(25 шт.), 2 (под.2)</t>
  </si>
  <si>
    <t>Смена ламп накаливания подвал</t>
  </si>
  <si>
    <t>Смена ламп накаливаня на   светодиодные под.2, эт.1</t>
  </si>
  <si>
    <t>Установка светильника светодиодного под.2, эт.1</t>
  </si>
  <si>
    <t xml:space="preserve">Установка светильника светодиодного под.3, </t>
  </si>
  <si>
    <t>Очистка подвала от мусора</t>
  </si>
  <si>
    <t>Установка замка навесного</t>
  </si>
  <si>
    <t>Осмотр системы в чердачных и подвальных помещениях. Проверка состояния регулирующих кранов и вентилей, задвижек, запорнй арматуры, расширительных баков. Проверка состояния крпления подвесок и прокладок-подставок для магистрального трубопровода, теплоизоляции</t>
  </si>
  <si>
    <t xml:space="preserve">Простая масляная окраска ранее окрашенных бордюров по периметру без подготовки </t>
  </si>
  <si>
    <t>Валка деревьев с корня без корчевки пня мягколиственных и твердолиственных пород (кроме породы тополь) при диаметре ствола до 36 см</t>
  </si>
  <si>
    <t>Выкашивание газонов газонокосилкой по периметру дома</t>
  </si>
  <si>
    <t>Ремонт газопровода</t>
  </si>
  <si>
    <t>Смена светильников светодиодных</t>
  </si>
  <si>
    <t>Заделка подвальных окон фанерой</t>
  </si>
  <si>
    <t>Смена существующих рулонных кровель на покрытия из наплавляемых рулонных материалов в один слой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</si>
</sst>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53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0" fillId="0" borderId="15" xfId="0" applyFont="1" applyBorder="1" applyAlignment="1">
      <alignment horizontal="left" wrapText="1" indent="4"/>
    </xf>
    <xf numFmtId="0" fontId="51" fillId="0" borderId="15" xfId="0" applyFont="1" applyBorder="1" applyAlignment="1">
      <alignment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0" fontId="53" fillId="0" borderId="24" xfId="116" applyFont="1" applyBorder="1" applyAlignment="1">
      <alignment vertical="top" wrapText="1"/>
    </xf>
    <xf numFmtId="0" fontId="53" fillId="0" borderId="24" xfId="116" applyFont="1" applyBorder="1" applyAlignment="1">
      <alignment horizontal="center" vertical="center"/>
    </xf>
    <xf numFmtId="2" fontId="53" fillId="0" borderId="24" xfId="117" applyNumberFormat="1" applyFont="1" applyBorder="1" applyAlignment="1">
      <alignment vertical="top" wrapText="1"/>
    </xf>
    <xf numFmtId="0" fontId="53" fillId="0" borderId="24" xfId="116" applyFont="1" applyBorder="1" applyAlignment="1">
      <alignment vertical="center" wrapText="1"/>
    </xf>
    <xf numFmtId="0" fontId="49" fillId="0" borderId="25" xfId="0" applyFont="1" applyBorder="1" applyAlignment="1">
      <alignment horizontal="center" wrapText="1"/>
    </xf>
    <xf numFmtId="0" fontId="53" fillId="0" borderId="24" xfId="116" applyFont="1" applyBorder="1" applyAlignment="1">
      <alignment vertical="center"/>
    </xf>
    <xf numFmtId="2" fontId="53" fillId="0" borderId="24" xfId="116" applyNumberFormat="1" applyFont="1" applyBorder="1" applyAlignment="1">
      <alignment vertical="center"/>
    </xf>
    <xf numFmtId="0" fontId="49" fillId="0" borderId="25" xfId="0" applyFont="1" applyBorder="1" applyAlignment="1">
      <alignment horizontal="center"/>
    </xf>
    <xf numFmtId="2" fontId="53" fillId="0" borderId="24" xfId="116" applyNumberFormat="1" applyFont="1" applyBorder="1" applyAlignment="1">
      <alignment vertical="top" wrapText="1"/>
    </xf>
    <xf numFmtId="0" fontId="53" fillId="0" borderId="24" xfId="116" applyFont="1" applyBorder="1" applyAlignment="1">
      <alignment horizontal="center" vertical="center" wrapText="1"/>
    </xf>
    <xf numFmtId="0" fontId="53" fillId="0" borderId="24" xfId="117" applyFont="1" applyBorder="1" applyAlignment="1">
      <alignment vertical="top" wrapText="1"/>
    </xf>
    <xf numFmtId="2" fontId="53" fillId="0" borderId="24" xfId="116" applyNumberFormat="1" applyFont="1" applyBorder="1" applyAlignment="1">
      <alignment horizontal="right" vertical="center" wrapText="1"/>
    </xf>
    <xf numFmtId="2" fontId="53" fillId="0" borderId="24" xfId="117" applyNumberFormat="1" applyFont="1" applyBorder="1" applyAlignment="1">
      <alignment vertical="center" wrapText="1"/>
    </xf>
    <xf numFmtId="0" fontId="49" fillId="0" borderId="25" xfId="0" applyFont="1" applyBorder="1" applyAlignment="1">
      <alignment horizontal="center" vertical="center" wrapText="1"/>
    </xf>
    <xf numFmtId="0" fontId="49" fillId="0" borderId="21" xfId="0" applyFont="1" applyBorder="1" applyAlignment="1">
      <alignment horizontal="center"/>
    </xf>
    <xf numFmtId="0" fontId="49" fillId="0" borderId="0" xfId="0" applyFont="1" applyAlignment="1">
      <alignment horizontal="center"/>
    </xf>
    <xf numFmtId="2" fontId="53" fillId="0" borderId="24" xfId="116" applyNumberFormat="1" applyFont="1" applyBorder="1" applyAlignment="1">
      <alignment vertical="center" wrapText="1"/>
    </xf>
    <xf numFmtId="2" fontId="49" fillId="0" borderId="24" xfId="0" applyNumberFormat="1" applyFont="1" applyBorder="1"/>
    <xf numFmtId="0" fontId="53" fillId="0" borderId="24" xfId="117" applyFont="1" applyBorder="1" applyAlignment="1">
      <alignment vertical="center" wrapText="1"/>
    </xf>
    <xf numFmtId="49" fontId="49" fillId="0" borderId="24" xfId="0" applyNumberFormat="1" applyFont="1" applyFill="1" applyBorder="1" applyAlignment="1">
      <alignment horizontal="left" vertical="top" wrapText="1" indent="1"/>
    </xf>
    <xf numFmtId="0" fontId="49" fillId="0" borderId="25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center" vertical="center" wrapText="1"/>
    </xf>
    <xf numFmtId="2" fontId="49" fillId="0" borderId="19" xfId="0" applyNumberFormat="1" applyFont="1" applyFill="1" applyBorder="1" applyAlignment="1">
      <alignment horizontal="right" wrapText="1"/>
    </xf>
    <xf numFmtId="2" fontId="53" fillId="0" borderId="24" xfId="116" applyNumberFormat="1" applyFont="1" applyBorder="1" applyAlignment="1">
      <alignment horizontal="right" vertical="center"/>
    </xf>
    <xf numFmtId="2" fontId="53" fillId="0" borderId="0" xfId="116" applyNumberFormat="1" applyFont="1" applyBorder="1" applyAlignment="1">
      <alignment horizontal="right" vertical="center" wrapText="1"/>
    </xf>
    <xf numFmtId="0" fontId="49" fillId="0" borderId="24" xfId="0" applyFont="1" applyBorder="1" applyAlignment="1">
      <alignment horizontal="center"/>
    </xf>
    <xf numFmtId="2" fontId="53" fillId="0" borderId="24" xfId="117" applyNumberFormat="1" applyFont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51" fillId="0" borderId="15" xfId="0" applyFont="1" applyFill="1" applyBorder="1" applyAlignment="1">
      <alignment vertical="top" wrapText="1"/>
    </xf>
    <xf numFmtId="0" fontId="51" fillId="0" borderId="10" xfId="0" applyFont="1" applyFill="1" applyBorder="1" applyAlignment="1">
      <alignment vertical="top" wrapText="1"/>
    </xf>
    <xf numFmtId="0" fontId="51" fillId="0" borderId="18" xfId="0" applyFont="1" applyFill="1" applyBorder="1" applyAlignment="1">
      <alignment vertical="top" wrapText="1"/>
    </xf>
    <xf numFmtId="0" fontId="51" fillId="0" borderId="19" xfId="0" applyFont="1" applyFill="1" applyBorder="1" applyAlignment="1">
      <alignment vertical="top" wrapText="1"/>
    </xf>
    <xf numFmtId="0" fontId="51" fillId="0" borderId="10" xfId="0" applyFont="1" applyBorder="1" applyAlignment="1">
      <alignment vertical="top" wrapText="1"/>
    </xf>
    <xf numFmtId="0" fontId="51" fillId="0" borderId="18" xfId="0" applyFont="1" applyBorder="1" applyAlignment="1">
      <alignment vertical="top" wrapText="1"/>
    </xf>
    <xf numFmtId="0" fontId="51" fillId="0" borderId="19" xfId="0" applyFont="1" applyBorder="1" applyAlignment="1">
      <alignment vertical="top"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0" fontId="49" fillId="0" borderId="21" xfId="0" applyFont="1" applyBorder="1" applyAlignment="1">
      <alignment horizontal="center" wrapText="1"/>
    </xf>
    <xf numFmtId="0" fontId="49" fillId="0" borderId="17" xfId="0" applyFont="1" applyBorder="1" applyAlignment="1">
      <alignment horizontal="center" wrapText="1"/>
    </xf>
    <xf numFmtId="0" fontId="49" fillId="0" borderId="22" xfId="0" applyFont="1" applyBorder="1" applyAlignment="1">
      <alignment horizontal="center" wrapText="1"/>
    </xf>
    <xf numFmtId="0" fontId="49" fillId="0" borderId="23" xfId="0" applyFont="1" applyBorder="1" applyAlignment="1">
      <alignment horizontal="center" vertical="center" wrapText="1"/>
    </xf>
    <xf numFmtId="0" fontId="49" fillId="0" borderId="20" xfId="0" applyFont="1" applyBorder="1" applyAlignment="1">
      <alignment horizontal="center" vertical="center" wrapText="1"/>
    </xf>
    <xf numFmtId="0" fontId="49" fillId="0" borderId="23" xfId="0" applyFont="1" applyBorder="1" applyAlignment="1">
      <alignment horizontal="center" wrapText="1"/>
    </xf>
    <xf numFmtId="0" fontId="49" fillId="0" borderId="20" xfId="0" applyFont="1" applyBorder="1" applyAlignment="1">
      <alignment horizontal="center" wrapText="1"/>
    </xf>
    <xf numFmtId="0" fontId="49" fillId="0" borderId="21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49" fillId="0" borderId="22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 wrapText="1"/>
    </xf>
    <xf numFmtId="0" fontId="49" fillId="0" borderId="17" xfId="0" applyFont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 wrapText="1"/>
    </xf>
    <xf numFmtId="0" fontId="49" fillId="0" borderId="25" xfId="0" applyFont="1" applyBorder="1" applyAlignment="1">
      <alignment horizontal="center" wrapText="1"/>
    </xf>
    <xf numFmtId="0" fontId="55" fillId="0" borderId="0" xfId="0" applyFont="1"/>
    <xf numFmtId="0" fontId="55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7"/>
    <cellStyle name="Normal 4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7" activePane="bottomRight" state="frozen"/>
      <selection pane="topRight" activeCell="D1" sqref="D1"/>
      <selection pane="bottomLeft" activeCell="A7" sqref="A7"/>
      <selection pane="bottomRight" activeCell="E29" sqref="E29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466</v>
      </c>
    </row>
    <row r="3" spans="1:9" x14ac:dyDescent="0.2">
      <c r="A3" t="s">
        <v>321</v>
      </c>
    </row>
    <row r="4" spans="1:9" x14ac:dyDescent="0.2">
      <c r="B4" t="s">
        <v>523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7" t="s">
        <v>363</v>
      </c>
      <c r="B7" s="59" t="s">
        <v>326</v>
      </c>
      <c r="C7" s="19" t="s">
        <v>327</v>
      </c>
      <c r="D7" s="19"/>
      <c r="E7" s="118" t="s">
        <v>308</v>
      </c>
      <c r="F7" s="119"/>
      <c r="G7" s="119"/>
      <c r="H7" s="119"/>
      <c r="I7" s="34"/>
    </row>
    <row r="8" spans="1:9" ht="12.75" customHeight="1" x14ac:dyDescent="0.2">
      <c r="A8" s="117" t="s">
        <v>328</v>
      </c>
      <c r="B8" s="117"/>
      <c r="C8" s="117"/>
      <c r="D8" s="117"/>
    </row>
    <row r="9" spans="1:9" ht="51" x14ac:dyDescent="0.2">
      <c r="A9" s="17" t="s">
        <v>16</v>
      </c>
      <c r="B9" s="21" t="s">
        <v>329</v>
      </c>
      <c r="C9" s="19" t="s">
        <v>327</v>
      </c>
      <c r="D9" s="22" t="s">
        <v>528</v>
      </c>
      <c r="E9" s="16" t="s">
        <v>45</v>
      </c>
    </row>
    <row r="10" spans="1:9" x14ac:dyDescent="0.2">
      <c r="A10" s="17"/>
      <c r="B10" s="39" t="s">
        <v>409</v>
      </c>
      <c r="C10" s="19"/>
      <c r="D10" s="23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33" t="s">
        <v>529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3" t="s">
        <v>530</v>
      </c>
      <c r="E12" s="118" t="s">
        <v>410</v>
      </c>
      <c r="F12" s="119"/>
      <c r="G12" s="119"/>
      <c r="H12" s="119"/>
      <c r="I12" s="119"/>
    </row>
    <row r="13" spans="1:9" ht="17.25" customHeight="1" x14ac:dyDescent="0.2">
      <c r="A13" s="17"/>
      <c r="B13" s="39" t="s">
        <v>411</v>
      </c>
      <c r="C13" s="19"/>
      <c r="D13" s="23" t="s">
        <v>531</v>
      </c>
      <c r="E13" s="118"/>
      <c r="F13" s="119"/>
      <c r="G13" s="119"/>
      <c r="H13" s="119"/>
      <c r="I13" s="119"/>
    </row>
    <row r="14" spans="1:9" ht="17.25" customHeight="1" x14ac:dyDescent="0.2">
      <c r="A14" s="17"/>
      <c r="B14" s="39" t="s">
        <v>412</v>
      </c>
      <c r="C14" s="19"/>
      <c r="D14" s="23" t="s">
        <v>532</v>
      </c>
      <c r="E14" s="118"/>
      <c r="F14" s="119"/>
      <c r="G14" s="119"/>
      <c r="H14" s="119"/>
      <c r="I14" s="119"/>
    </row>
    <row r="15" spans="1:9" ht="51" x14ac:dyDescent="0.2">
      <c r="A15" s="17" t="s">
        <v>18</v>
      </c>
      <c r="B15" s="21" t="s">
        <v>332</v>
      </c>
      <c r="C15" s="19" t="s">
        <v>327</v>
      </c>
      <c r="D15" s="53" t="s">
        <v>533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49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54" t="s">
        <v>534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54" t="s">
        <v>534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55" t="s">
        <v>535</v>
      </c>
      <c r="E19" s="120" t="s">
        <v>309</v>
      </c>
      <c r="F19" s="121"/>
      <c r="G19" s="121"/>
      <c r="H19" s="121"/>
      <c r="I19" s="121"/>
    </row>
    <row r="20" spans="1:14" x14ac:dyDescent="0.2">
      <c r="A20" s="17" t="s">
        <v>23</v>
      </c>
      <c r="B20" s="21" t="s">
        <v>336</v>
      </c>
      <c r="C20" s="19" t="s">
        <v>327</v>
      </c>
      <c r="D20" s="56" t="s">
        <v>536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22"/>
    </row>
    <row r="22" spans="1:14" x14ac:dyDescent="0.2">
      <c r="A22" s="17" t="s">
        <v>364</v>
      </c>
      <c r="B22" s="21" t="s">
        <v>338</v>
      </c>
      <c r="C22" s="19" t="s">
        <v>327</v>
      </c>
      <c r="D22" s="23" t="s">
        <v>537</v>
      </c>
    </row>
    <row r="23" spans="1:14" x14ac:dyDescent="0.2">
      <c r="A23" s="17"/>
      <c r="B23" s="39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2" t="s">
        <v>538</v>
      </c>
      <c r="E24" s="118" t="s">
        <v>310</v>
      </c>
      <c r="F24" s="119"/>
      <c r="G24" s="119"/>
      <c r="H24" s="119"/>
      <c r="I24" s="119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2"/>
      <c r="K25" s="20" t="s">
        <v>414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40" t="s">
        <v>341</v>
      </c>
      <c r="C26" s="19" t="s">
        <v>327</v>
      </c>
      <c r="D26" s="54" t="s">
        <v>539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40" t="s">
        <v>342</v>
      </c>
      <c r="C27" s="19" t="s">
        <v>327</v>
      </c>
      <c r="D27" s="23" t="s">
        <v>540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40" t="s">
        <v>343</v>
      </c>
      <c r="C28" s="19" t="s">
        <v>327</v>
      </c>
      <c r="D28" s="30" t="s">
        <v>467</v>
      </c>
      <c r="E28" s="9" t="s">
        <v>311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3" t="s">
        <v>345</v>
      </c>
      <c r="D29" s="32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3" t="s">
        <v>345</v>
      </c>
      <c r="D30" s="32"/>
      <c r="K30" s="20" t="s">
        <v>4</v>
      </c>
      <c r="L30" s="114" t="s">
        <v>12</v>
      </c>
      <c r="M30" s="115"/>
      <c r="N30" s="116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30"/>
      <c r="E31" s="118" t="s">
        <v>212</v>
      </c>
      <c r="F31" s="119"/>
      <c r="G31" s="119"/>
      <c r="H31" s="119"/>
      <c r="I31" s="119"/>
      <c r="K31" s="20" t="s">
        <v>5</v>
      </c>
      <c r="L31" s="114" t="s">
        <v>12</v>
      </c>
      <c r="M31" s="115"/>
      <c r="N31" s="116"/>
    </row>
    <row r="32" spans="1:14" x14ac:dyDescent="0.2">
      <c r="A32" s="17" t="s">
        <v>373</v>
      </c>
      <c r="B32" s="21" t="s">
        <v>349</v>
      </c>
      <c r="C32" s="19" t="s">
        <v>350</v>
      </c>
      <c r="D32" s="30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30"/>
    </row>
    <row r="34" spans="1:5" x14ac:dyDescent="0.2">
      <c r="A34" s="17"/>
      <c r="B34" s="39" t="s">
        <v>42</v>
      </c>
      <c r="C34" s="19" t="s">
        <v>351</v>
      </c>
      <c r="D34" s="30"/>
    </row>
    <row r="35" spans="1:5" x14ac:dyDescent="0.2">
      <c r="A35" s="17"/>
      <c r="B35" s="39" t="s">
        <v>43</v>
      </c>
      <c r="C35" s="19" t="s">
        <v>351</v>
      </c>
      <c r="D35" s="30"/>
    </row>
    <row r="36" spans="1:5" x14ac:dyDescent="0.2">
      <c r="A36" s="17"/>
      <c r="B36" s="39" t="s">
        <v>44</v>
      </c>
      <c r="C36" s="19" t="s">
        <v>351</v>
      </c>
      <c r="D36" s="30"/>
    </row>
    <row r="37" spans="1:5" ht="25.5" x14ac:dyDescent="0.2">
      <c r="A37" s="29" t="s">
        <v>375</v>
      </c>
      <c r="B37" s="21" t="s">
        <v>352</v>
      </c>
      <c r="C37" s="36" t="s">
        <v>327</v>
      </c>
      <c r="D37" s="36"/>
    </row>
    <row r="38" spans="1:5" ht="30" customHeight="1" x14ac:dyDescent="0.2">
      <c r="A38" s="117" t="s">
        <v>213</v>
      </c>
      <c r="B38" s="117"/>
      <c r="C38" s="117"/>
      <c r="D38" s="117"/>
      <c r="E38" t="s">
        <v>312</v>
      </c>
    </row>
    <row r="39" spans="1:5" ht="15.75" x14ac:dyDescent="0.2">
      <c r="A39" s="17" t="s">
        <v>376</v>
      </c>
      <c r="B39" s="18" t="s">
        <v>353</v>
      </c>
      <c r="C39" s="27" t="s">
        <v>327</v>
      </c>
      <c r="D39" s="30" t="s">
        <v>541</v>
      </c>
    </row>
    <row r="40" spans="1:5" ht="15.75" x14ac:dyDescent="0.2">
      <c r="A40" s="17" t="s">
        <v>377</v>
      </c>
      <c r="B40" s="18" t="s">
        <v>354</v>
      </c>
      <c r="C40" s="27" t="s">
        <v>327</v>
      </c>
      <c r="D40" s="30" t="s">
        <v>542</v>
      </c>
    </row>
    <row r="41" spans="1:5" ht="63.75" x14ac:dyDescent="0.2">
      <c r="A41" s="17" t="s">
        <v>378</v>
      </c>
      <c r="B41" s="18" t="s">
        <v>355</v>
      </c>
      <c r="C41" s="27" t="s">
        <v>327</v>
      </c>
      <c r="D41" s="30" t="s">
        <v>468</v>
      </c>
    </row>
    <row r="42" spans="1:5" ht="15.75" x14ac:dyDescent="0.2">
      <c r="A42" s="17" t="s">
        <v>379</v>
      </c>
      <c r="B42" s="18" t="s">
        <v>356</v>
      </c>
      <c r="C42" s="27" t="s">
        <v>327</v>
      </c>
      <c r="D42" s="36"/>
    </row>
    <row r="43" spans="1:5" ht="15.75" x14ac:dyDescent="0.2">
      <c r="A43" s="17" t="s">
        <v>380</v>
      </c>
      <c r="B43" s="18" t="s">
        <v>357</v>
      </c>
      <c r="C43" s="27" t="s">
        <v>327</v>
      </c>
      <c r="D43" s="36"/>
    </row>
    <row r="45" spans="1:5" x14ac:dyDescent="0.2">
      <c r="A45" s="35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3"/>
  <sheetViews>
    <sheetView tabSelected="1" zoomScale="130" zoomScaleNormal="130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48.85546875" customWidth="1"/>
    <col min="3" max="3" width="12" customWidth="1"/>
    <col min="4" max="4" width="19.85546875" style="48" customWidth="1"/>
  </cols>
  <sheetData>
    <row r="1" spans="1:4" ht="15.75" x14ac:dyDescent="0.25">
      <c r="A1" s="149" t="s">
        <v>28</v>
      </c>
      <c r="B1" s="149"/>
      <c r="C1" s="149"/>
      <c r="D1" s="150"/>
    </row>
    <row r="2" spans="1:4" ht="15.75" x14ac:dyDescent="0.25">
      <c r="A2" s="151" t="s">
        <v>543</v>
      </c>
      <c r="B2" s="151"/>
      <c r="C2" s="151"/>
      <c r="D2" s="151"/>
    </row>
    <row r="3" spans="1:4" ht="15.75" x14ac:dyDescent="0.25">
      <c r="A3" s="149"/>
      <c r="B3" s="152" t="s">
        <v>519</v>
      </c>
      <c r="C3" s="149"/>
      <c r="D3" s="150"/>
    </row>
    <row r="4" spans="1:4" ht="15.75" x14ac:dyDescent="0.25">
      <c r="A4" s="24" t="s">
        <v>322</v>
      </c>
      <c r="B4" s="31" t="s">
        <v>323</v>
      </c>
      <c r="C4" s="31" t="s">
        <v>324</v>
      </c>
      <c r="D4" s="46" t="s">
        <v>325</v>
      </c>
    </row>
    <row r="5" spans="1:4" x14ac:dyDescent="0.2">
      <c r="A5" s="17" t="s">
        <v>359</v>
      </c>
      <c r="B5" s="28" t="s">
        <v>326</v>
      </c>
      <c r="C5" s="19" t="s">
        <v>327</v>
      </c>
      <c r="D5" s="49"/>
    </row>
    <row r="6" spans="1:4" x14ac:dyDescent="0.2">
      <c r="A6" s="17" t="s">
        <v>16</v>
      </c>
      <c r="B6" s="28" t="s">
        <v>29</v>
      </c>
      <c r="C6" s="19" t="s">
        <v>327</v>
      </c>
      <c r="D6" s="49" t="s">
        <v>544</v>
      </c>
    </row>
    <row r="7" spans="1:4" x14ac:dyDescent="0.2">
      <c r="A7" s="17" t="s">
        <v>360</v>
      </c>
      <c r="B7" s="28" t="s">
        <v>30</v>
      </c>
      <c r="C7" s="19" t="s">
        <v>327</v>
      </c>
      <c r="D7" s="49" t="s">
        <v>545</v>
      </c>
    </row>
    <row r="8" spans="1:4" ht="30" customHeight="1" x14ac:dyDescent="0.2">
      <c r="A8" s="124" t="s">
        <v>165</v>
      </c>
      <c r="B8" s="124"/>
      <c r="C8" s="124"/>
      <c r="D8" s="124"/>
    </row>
    <row r="9" spans="1:4" ht="25.5" x14ac:dyDescent="0.2">
      <c r="A9" s="29" t="s">
        <v>17</v>
      </c>
      <c r="B9" s="60" t="s">
        <v>31</v>
      </c>
      <c r="C9" s="30" t="s">
        <v>358</v>
      </c>
      <c r="D9" s="61">
        <f>D11</f>
        <v>179472.88</v>
      </c>
    </row>
    <row r="10" spans="1:4" x14ac:dyDescent="0.2">
      <c r="A10" s="29" t="s">
        <v>18</v>
      </c>
      <c r="B10" s="62" t="s">
        <v>32</v>
      </c>
      <c r="C10" s="30" t="s">
        <v>358</v>
      </c>
      <c r="D10" s="63"/>
    </row>
    <row r="11" spans="1:4" x14ac:dyDescent="0.2">
      <c r="A11" s="29" t="s">
        <v>19</v>
      </c>
      <c r="B11" s="62" t="s">
        <v>33</v>
      </c>
      <c r="C11" s="30" t="s">
        <v>358</v>
      </c>
      <c r="D11" s="64">
        <v>179472.88</v>
      </c>
    </row>
    <row r="12" spans="1:4" ht="25.5" x14ac:dyDescent="0.2">
      <c r="A12" s="65" t="s">
        <v>20</v>
      </c>
      <c r="B12" s="66" t="s">
        <v>166</v>
      </c>
      <c r="C12" s="67" t="s">
        <v>358</v>
      </c>
      <c r="D12" s="61">
        <f>SUM(D13:D15)</f>
        <v>1109737.32</v>
      </c>
    </row>
    <row r="13" spans="1:4" x14ac:dyDescent="0.2">
      <c r="A13" s="65" t="s">
        <v>21</v>
      </c>
      <c r="B13" s="68" t="s">
        <v>455</v>
      </c>
      <c r="C13" s="67" t="s">
        <v>358</v>
      </c>
      <c r="D13" s="64">
        <f>1109737.32-D14-D15</f>
        <v>658366.80000000005</v>
      </c>
    </row>
    <row r="14" spans="1:4" x14ac:dyDescent="0.2">
      <c r="A14" s="65" t="s">
        <v>22</v>
      </c>
      <c r="B14" s="69" t="s">
        <v>524</v>
      </c>
      <c r="C14" s="67" t="s">
        <v>358</v>
      </c>
      <c r="D14" s="64">
        <v>172885.2</v>
      </c>
    </row>
    <row r="15" spans="1:4" x14ac:dyDescent="0.2">
      <c r="A15" s="65" t="s">
        <v>23</v>
      </c>
      <c r="B15" s="68" t="s">
        <v>456</v>
      </c>
      <c r="C15" s="67" t="s">
        <v>358</v>
      </c>
      <c r="D15" s="64">
        <v>278485.32</v>
      </c>
    </row>
    <row r="16" spans="1:4" x14ac:dyDescent="0.2">
      <c r="A16" s="65" t="s">
        <v>24</v>
      </c>
      <c r="B16" s="66" t="s">
        <v>34</v>
      </c>
      <c r="C16" s="67" t="s">
        <v>358</v>
      </c>
      <c r="D16" s="70">
        <f>D17</f>
        <v>1024302.56</v>
      </c>
    </row>
    <row r="17" spans="1:4" x14ac:dyDescent="0.2">
      <c r="A17" s="65" t="s">
        <v>364</v>
      </c>
      <c r="B17" s="68" t="s">
        <v>457</v>
      </c>
      <c r="C17" s="67" t="s">
        <v>358</v>
      </c>
      <c r="D17" s="71">
        <v>1024302.56</v>
      </c>
    </row>
    <row r="18" spans="1:4" x14ac:dyDescent="0.2">
      <c r="A18" s="65" t="s">
        <v>365</v>
      </c>
      <c r="B18" s="68" t="s">
        <v>458</v>
      </c>
      <c r="C18" s="67" t="s">
        <v>358</v>
      </c>
      <c r="D18" s="72"/>
    </row>
    <row r="19" spans="1:4" x14ac:dyDescent="0.2">
      <c r="A19" s="65" t="s">
        <v>366</v>
      </c>
      <c r="B19" s="68" t="s">
        <v>459</v>
      </c>
      <c r="C19" s="67" t="s">
        <v>358</v>
      </c>
      <c r="D19" s="72"/>
    </row>
    <row r="20" spans="1:4" ht="25.5" x14ac:dyDescent="0.2">
      <c r="A20" s="65" t="s">
        <v>367</v>
      </c>
      <c r="B20" s="68" t="s">
        <v>460</v>
      </c>
      <c r="C20" s="67" t="s">
        <v>358</v>
      </c>
      <c r="D20" s="72"/>
    </row>
    <row r="21" spans="1:4" x14ac:dyDescent="0.2">
      <c r="A21" s="65" t="s">
        <v>368</v>
      </c>
      <c r="B21" s="68" t="s">
        <v>461</v>
      </c>
      <c r="C21" s="67" t="s">
        <v>358</v>
      </c>
      <c r="D21" s="72"/>
    </row>
    <row r="22" spans="1:4" x14ac:dyDescent="0.2">
      <c r="A22" s="65" t="s">
        <v>369</v>
      </c>
      <c r="B22" s="66" t="s">
        <v>35</v>
      </c>
      <c r="C22" s="67" t="s">
        <v>358</v>
      </c>
      <c r="D22" s="72"/>
    </row>
    <row r="23" spans="1:4" ht="25.5" x14ac:dyDescent="0.2">
      <c r="A23" s="65" t="s">
        <v>370</v>
      </c>
      <c r="B23" s="66" t="s">
        <v>36</v>
      </c>
      <c r="C23" s="67" t="s">
        <v>358</v>
      </c>
      <c r="D23" s="61">
        <f>D25</f>
        <v>264907.64000000013</v>
      </c>
    </row>
    <row r="24" spans="1:4" x14ac:dyDescent="0.2">
      <c r="A24" s="65" t="s">
        <v>371</v>
      </c>
      <c r="B24" s="68" t="s">
        <v>462</v>
      </c>
      <c r="C24" s="67" t="s">
        <v>358</v>
      </c>
      <c r="D24" s="72"/>
    </row>
    <row r="25" spans="1:4" x14ac:dyDescent="0.2">
      <c r="A25" s="65" t="s">
        <v>372</v>
      </c>
      <c r="B25" s="68" t="s">
        <v>463</v>
      </c>
      <c r="C25" s="67" t="s">
        <v>358</v>
      </c>
      <c r="D25" s="64">
        <f>D9+D12-D16</f>
        <v>264907.64000000013</v>
      </c>
    </row>
    <row r="26" spans="1:4" ht="26.25" customHeight="1" x14ac:dyDescent="0.2">
      <c r="A26" s="125" t="s">
        <v>167</v>
      </c>
      <c r="B26" s="125"/>
      <c r="C26" s="125"/>
      <c r="D26" s="125"/>
    </row>
    <row r="27" spans="1:4" x14ac:dyDescent="0.2">
      <c r="A27" s="65" t="s">
        <v>373</v>
      </c>
      <c r="B27" s="66" t="s">
        <v>168</v>
      </c>
      <c r="C27" s="67" t="s">
        <v>327</v>
      </c>
      <c r="D27" s="73"/>
    </row>
    <row r="28" spans="1:4" ht="38.25" x14ac:dyDescent="0.2">
      <c r="A28" s="74" t="s">
        <v>469</v>
      </c>
      <c r="B28" s="75" t="s">
        <v>470</v>
      </c>
      <c r="C28" s="76" t="s">
        <v>358</v>
      </c>
      <c r="D28" s="77">
        <v>105600.12</v>
      </c>
    </row>
    <row r="29" spans="1:4" ht="38.25" x14ac:dyDescent="0.2">
      <c r="A29" s="78" t="s">
        <v>471</v>
      </c>
      <c r="B29" s="66" t="s">
        <v>472</v>
      </c>
      <c r="C29" s="79" t="s">
        <v>358</v>
      </c>
      <c r="D29" s="83">
        <f>D30+D37+D90+D104+D107+D113+D116+D118</f>
        <v>416249.87400000001</v>
      </c>
    </row>
    <row r="30" spans="1:4" ht="38.25" x14ac:dyDescent="0.2">
      <c r="A30" s="78" t="s">
        <v>473</v>
      </c>
      <c r="B30" s="81" t="s">
        <v>474</v>
      </c>
      <c r="C30" s="82" t="s">
        <v>358</v>
      </c>
      <c r="D30" s="83">
        <f>SUM(D32:D36)</f>
        <v>34441.86</v>
      </c>
    </row>
    <row r="31" spans="1:4" ht="12.75" customHeight="1" x14ac:dyDescent="0.2">
      <c r="A31" s="78" t="s">
        <v>475</v>
      </c>
      <c r="B31" s="132" t="s">
        <v>476</v>
      </c>
      <c r="C31" s="133"/>
      <c r="D31" s="134"/>
    </row>
    <row r="32" spans="1:4" ht="25.5" x14ac:dyDescent="0.2">
      <c r="A32" s="78" t="s">
        <v>477</v>
      </c>
      <c r="B32" s="66" t="s">
        <v>478</v>
      </c>
      <c r="C32" s="79" t="s">
        <v>479</v>
      </c>
      <c r="D32" s="80">
        <v>0</v>
      </c>
    </row>
    <row r="33" spans="1:4" ht="25.5" x14ac:dyDescent="0.2">
      <c r="A33" s="78" t="s">
        <v>477</v>
      </c>
      <c r="B33" s="66" t="s">
        <v>480</v>
      </c>
      <c r="C33" s="79" t="s">
        <v>481</v>
      </c>
      <c r="D33" s="80">
        <v>10631.66</v>
      </c>
    </row>
    <row r="34" spans="1:4" ht="25.5" x14ac:dyDescent="0.2">
      <c r="A34" s="78" t="s">
        <v>482</v>
      </c>
      <c r="B34" s="66" t="s">
        <v>483</v>
      </c>
      <c r="C34" s="79" t="s">
        <v>358</v>
      </c>
      <c r="D34" s="110">
        <v>23810.2</v>
      </c>
    </row>
    <row r="35" spans="1:4" x14ac:dyDescent="0.2">
      <c r="A35" s="78"/>
      <c r="B35" s="66" t="s">
        <v>527</v>
      </c>
      <c r="C35" s="79" t="s">
        <v>358</v>
      </c>
      <c r="D35" s="80">
        <v>0</v>
      </c>
    </row>
    <row r="36" spans="1:4" x14ac:dyDescent="0.2">
      <c r="A36" s="78" t="s">
        <v>484</v>
      </c>
      <c r="B36" s="66" t="s">
        <v>485</v>
      </c>
      <c r="C36" s="79" t="s">
        <v>526</v>
      </c>
      <c r="D36" s="80">
        <v>0</v>
      </c>
    </row>
    <row r="37" spans="1:4" ht="25.5" x14ac:dyDescent="0.2">
      <c r="A37" s="78" t="s">
        <v>486</v>
      </c>
      <c r="B37" s="81" t="s">
        <v>487</v>
      </c>
      <c r="C37" s="82" t="s">
        <v>358</v>
      </c>
      <c r="D37" s="83">
        <f>D39+D40+D41+D43+D44+D45+D46+D47+D48+D49+D50+D51+D52+D53+D54+D55+D56+D57+D58+D59+D60+D61+D62+D63+D64+D65+D66+D67+D68+D69+D70+D71+D72+D73+D74+D75+D76+D77+D78+D79+D80+D81+D82+D83+D84+D85+D86+D87+D88+D89+D42</f>
        <v>283103.40399999998</v>
      </c>
    </row>
    <row r="38" spans="1:4" ht="12.75" customHeight="1" x14ac:dyDescent="0.2">
      <c r="A38" s="78"/>
      <c r="B38" s="132" t="s">
        <v>476</v>
      </c>
      <c r="C38" s="133"/>
      <c r="D38" s="134"/>
    </row>
    <row r="39" spans="1:4" ht="25.5" x14ac:dyDescent="0.2">
      <c r="A39" s="138" t="s">
        <v>546</v>
      </c>
      <c r="B39" s="90" t="s">
        <v>547</v>
      </c>
      <c r="C39" s="88" t="s">
        <v>358</v>
      </c>
      <c r="D39" s="93">
        <v>10823.54</v>
      </c>
    </row>
    <row r="40" spans="1:4" x14ac:dyDescent="0.2">
      <c r="A40" s="139"/>
      <c r="B40" s="92" t="s">
        <v>548</v>
      </c>
      <c r="C40" s="88" t="s">
        <v>358</v>
      </c>
      <c r="D40" s="93">
        <v>2496.79</v>
      </c>
    </row>
    <row r="41" spans="1:4" ht="51" x14ac:dyDescent="0.2">
      <c r="A41" s="91" t="s">
        <v>549</v>
      </c>
      <c r="B41" s="90" t="s">
        <v>550</v>
      </c>
      <c r="C41" s="88" t="s">
        <v>358</v>
      </c>
      <c r="D41" s="92">
        <v>516.05999999999995</v>
      </c>
    </row>
    <row r="42" spans="1:4" ht="25.5" x14ac:dyDescent="0.2">
      <c r="A42" s="94"/>
      <c r="B42" s="87" t="s">
        <v>547</v>
      </c>
      <c r="C42" s="88" t="s">
        <v>358</v>
      </c>
      <c r="D42" s="110">
        <v>7790.4</v>
      </c>
    </row>
    <row r="43" spans="1:4" ht="25.5" x14ac:dyDescent="0.2">
      <c r="A43" s="140" t="s">
        <v>551</v>
      </c>
      <c r="B43" s="90" t="s">
        <v>552</v>
      </c>
      <c r="C43" s="88" t="s">
        <v>358</v>
      </c>
      <c r="D43" s="93">
        <v>1610.27</v>
      </c>
    </row>
    <row r="44" spans="1:4" ht="18.75" customHeight="1" x14ac:dyDescent="0.2">
      <c r="A44" s="141"/>
      <c r="B44" s="92" t="s">
        <v>553</v>
      </c>
      <c r="C44" s="88" t="s">
        <v>358</v>
      </c>
      <c r="D44" s="93">
        <v>725.86</v>
      </c>
    </row>
    <row r="45" spans="1:4" ht="63.75" x14ac:dyDescent="0.2">
      <c r="A45" s="91" t="s">
        <v>554</v>
      </c>
      <c r="B45" s="90" t="s">
        <v>552</v>
      </c>
      <c r="C45" s="88" t="s">
        <v>358</v>
      </c>
      <c r="D45" s="93">
        <v>1610.27</v>
      </c>
    </row>
    <row r="46" spans="1:4" ht="25.5" x14ac:dyDescent="0.2">
      <c r="A46" s="94"/>
      <c r="B46" s="90" t="s">
        <v>555</v>
      </c>
      <c r="C46" s="88" t="s">
        <v>358</v>
      </c>
      <c r="D46" s="103">
        <v>3203.11</v>
      </c>
    </row>
    <row r="47" spans="1:4" x14ac:dyDescent="0.2">
      <c r="A47" s="142" t="s">
        <v>556</v>
      </c>
      <c r="B47" s="90" t="s">
        <v>557</v>
      </c>
      <c r="C47" s="88" t="s">
        <v>358</v>
      </c>
      <c r="D47" s="103">
        <v>1373.09</v>
      </c>
    </row>
    <row r="48" spans="1:4" x14ac:dyDescent="0.2">
      <c r="A48" s="143"/>
      <c r="B48" s="90" t="s">
        <v>558</v>
      </c>
      <c r="C48" s="88" t="s">
        <v>358</v>
      </c>
      <c r="D48" s="103">
        <v>614</v>
      </c>
    </row>
    <row r="49" spans="1:4" x14ac:dyDescent="0.2">
      <c r="A49" s="143"/>
      <c r="B49" s="105" t="s">
        <v>559</v>
      </c>
      <c r="C49" s="88" t="s">
        <v>358</v>
      </c>
      <c r="D49" s="99">
        <v>5442.37</v>
      </c>
    </row>
    <row r="50" spans="1:4" ht="25.5" x14ac:dyDescent="0.2">
      <c r="A50" s="143"/>
      <c r="B50" s="105" t="s">
        <v>560</v>
      </c>
      <c r="C50" s="88" t="s">
        <v>358</v>
      </c>
      <c r="D50" s="99">
        <v>4460.9799999999996</v>
      </c>
    </row>
    <row r="51" spans="1:4" x14ac:dyDescent="0.2">
      <c r="A51" s="143"/>
      <c r="B51" s="105" t="s">
        <v>553</v>
      </c>
      <c r="C51" s="88" t="s">
        <v>358</v>
      </c>
      <c r="D51" s="99">
        <v>1077.56</v>
      </c>
    </row>
    <row r="52" spans="1:4" ht="15" customHeight="1" x14ac:dyDescent="0.2">
      <c r="A52" s="144"/>
      <c r="B52" s="90" t="s">
        <v>561</v>
      </c>
      <c r="C52" s="88" t="s">
        <v>358</v>
      </c>
      <c r="D52" s="103">
        <v>737.84</v>
      </c>
    </row>
    <row r="53" spans="1:4" ht="33.75" customHeight="1" x14ac:dyDescent="0.2">
      <c r="A53" s="135" t="s">
        <v>562</v>
      </c>
      <c r="B53" s="90" t="s">
        <v>547</v>
      </c>
      <c r="C53" s="88" t="s">
        <v>358</v>
      </c>
      <c r="D53" s="98">
        <v>4263.5200000000004</v>
      </c>
    </row>
    <row r="54" spans="1:4" x14ac:dyDescent="0.2">
      <c r="A54" s="136"/>
      <c r="B54" s="90" t="s">
        <v>553</v>
      </c>
      <c r="C54" s="88" t="s">
        <v>358</v>
      </c>
      <c r="D54" s="103">
        <v>1077.56</v>
      </c>
    </row>
    <row r="55" spans="1:4" ht="25.5" x14ac:dyDescent="0.2">
      <c r="A55" s="137"/>
      <c r="B55" s="90" t="s">
        <v>563</v>
      </c>
      <c r="C55" s="88" t="s">
        <v>358</v>
      </c>
      <c r="D55" s="103">
        <v>4462.49</v>
      </c>
    </row>
    <row r="56" spans="1:4" ht="33.75" customHeight="1" x14ac:dyDescent="0.2">
      <c r="A56" s="135" t="s">
        <v>564</v>
      </c>
      <c r="B56" s="90" t="s">
        <v>547</v>
      </c>
      <c r="C56" s="88" t="s">
        <v>358</v>
      </c>
      <c r="D56" s="103">
        <v>4263.5200000000004</v>
      </c>
    </row>
    <row r="57" spans="1:4" x14ac:dyDescent="0.2">
      <c r="A57" s="136"/>
      <c r="B57" s="90" t="s">
        <v>553</v>
      </c>
      <c r="C57" s="88" t="s">
        <v>358</v>
      </c>
      <c r="D57" s="103">
        <v>1077.56</v>
      </c>
    </row>
    <row r="58" spans="1:4" ht="25.5" x14ac:dyDescent="0.2">
      <c r="A58" s="137"/>
      <c r="B58" s="90" t="s">
        <v>563</v>
      </c>
      <c r="C58" s="88" t="s">
        <v>358</v>
      </c>
      <c r="D58" s="103">
        <v>4462.49</v>
      </c>
    </row>
    <row r="59" spans="1:4" ht="34.5" customHeight="1" x14ac:dyDescent="0.2">
      <c r="A59" s="135" t="s">
        <v>565</v>
      </c>
      <c r="B59" s="105" t="s">
        <v>547</v>
      </c>
      <c r="C59" s="88" t="s">
        <v>358</v>
      </c>
      <c r="D59" s="99">
        <v>7105.88</v>
      </c>
    </row>
    <row r="60" spans="1:4" x14ac:dyDescent="0.2">
      <c r="A60" s="137"/>
      <c r="B60" s="105" t="s">
        <v>553</v>
      </c>
      <c r="C60" s="88" t="s">
        <v>358</v>
      </c>
      <c r="D60" s="99">
        <v>538.76</v>
      </c>
    </row>
    <row r="61" spans="1:4" ht="51" x14ac:dyDescent="0.2">
      <c r="A61" s="91" t="s">
        <v>566</v>
      </c>
      <c r="B61" s="105" t="s">
        <v>547</v>
      </c>
      <c r="C61" s="88" t="s">
        <v>358</v>
      </c>
      <c r="D61" s="99">
        <v>4263.5200000000004</v>
      </c>
    </row>
    <row r="62" spans="1:4" ht="57" customHeight="1" x14ac:dyDescent="0.2">
      <c r="A62" s="135" t="s">
        <v>567</v>
      </c>
      <c r="B62" s="105" t="s">
        <v>547</v>
      </c>
      <c r="C62" s="88" t="s">
        <v>358</v>
      </c>
      <c r="D62" s="99">
        <v>54284.81</v>
      </c>
    </row>
    <row r="63" spans="1:4" x14ac:dyDescent="0.2">
      <c r="A63" s="137"/>
      <c r="B63" s="105" t="s">
        <v>553</v>
      </c>
      <c r="C63" s="88" t="s">
        <v>358</v>
      </c>
      <c r="D63" s="99">
        <v>6465.34</v>
      </c>
    </row>
    <row r="64" spans="1:4" ht="34.5" customHeight="1" x14ac:dyDescent="0.2">
      <c r="A64" s="135" t="s">
        <v>568</v>
      </c>
      <c r="B64" s="105" t="s">
        <v>547</v>
      </c>
      <c r="C64" s="88" t="s">
        <v>358</v>
      </c>
      <c r="D64" s="99">
        <v>17162.32</v>
      </c>
    </row>
    <row r="65" spans="1:4" x14ac:dyDescent="0.2">
      <c r="A65" s="137"/>
      <c r="B65" s="105" t="s">
        <v>553</v>
      </c>
      <c r="C65" s="88" t="s">
        <v>358</v>
      </c>
      <c r="D65" s="99">
        <v>1077.56</v>
      </c>
    </row>
    <row r="66" spans="1:4" ht="34.5" customHeight="1" x14ac:dyDescent="0.2">
      <c r="A66" s="135" t="s">
        <v>569</v>
      </c>
      <c r="B66" s="105" t="s">
        <v>547</v>
      </c>
      <c r="C66" s="88" t="s">
        <v>358</v>
      </c>
      <c r="D66" s="99">
        <v>1421.18</v>
      </c>
    </row>
    <row r="67" spans="1:4" x14ac:dyDescent="0.2">
      <c r="A67" s="136"/>
      <c r="B67" s="105" t="s">
        <v>553</v>
      </c>
      <c r="C67" s="88" t="s">
        <v>358</v>
      </c>
      <c r="D67" s="99">
        <v>1077.56</v>
      </c>
    </row>
    <row r="68" spans="1:4" x14ac:dyDescent="0.2">
      <c r="A68" s="137"/>
      <c r="B68" s="105" t="s">
        <v>570</v>
      </c>
      <c r="C68" s="88" t="s">
        <v>358</v>
      </c>
      <c r="D68" s="99">
        <v>2696.174</v>
      </c>
    </row>
    <row r="69" spans="1:4" ht="34.5" customHeight="1" x14ac:dyDescent="0.2">
      <c r="A69" s="145" t="s">
        <v>571</v>
      </c>
      <c r="B69" s="105" t="s">
        <v>547</v>
      </c>
      <c r="C69" s="88" t="s">
        <v>358</v>
      </c>
      <c r="D69" s="99">
        <v>8527.0400000000009</v>
      </c>
    </row>
    <row r="70" spans="1:4" x14ac:dyDescent="0.2">
      <c r="A70" s="146"/>
      <c r="B70" s="105" t="s">
        <v>553</v>
      </c>
      <c r="C70" s="88" t="s">
        <v>358</v>
      </c>
      <c r="D70" s="99">
        <v>2155.13</v>
      </c>
    </row>
    <row r="71" spans="1:4" x14ac:dyDescent="0.2">
      <c r="A71" s="147"/>
      <c r="B71" s="105" t="s">
        <v>572</v>
      </c>
      <c r="C71" s="88" t="s">
        <v>358</v>
      </c>
      <c r="D71" s="99">
        <v>14206.74</v>
      </c>
    </row>
    <row r="72" spans="1:4" ht="45" customHeight="1" x14ac:dyDescent="0.2">
      <c r="A72" s="145" t="s">
        <v>573</v>
      </c>
      <c r="B72" s="90" t="s">
        <v>547</v>
      </c>
      <c r="C72" s="88" t="s">
        <v>358</v>
      </c>
      <c r="D72" s="103">
        <v>2842.34</v>
      </c>
    </row>
    <row r="73" spans="1:4" x14ac:dyDescent="0.2">
      <c r="A73" s="146"/>
      <c r="B73" s="90" t="s">
        <v>553</v>
      </c>
      <c r="C73" s="88" t="s">
        <v>358</v>
      </c>
      <c r="D73" s="103">
        <v>1077.56</v>
      </c>
    </row>
    <row r="74" spans="1:4" x14ac:dyDescent="0.2">
      <c r="A74" s="146"/>
      <c r="B74" s="90" t="s">
        <v>574</v>
      </c>
      <c r="C74" s="88" t="s">
        <v>358</v>
      </c>
      <c r="D74" s="103">
        <v>803.33</v>
      </c>
    </row>
    <row r="75" spans="1:4" ht="25.5" x14ac:dyDescent="0.2">
      <c r="A75" s="147"/>
      <c r="B75" s="90" t="s">
        <v>575</v>
      </c>
      <c r="C75" s="88" t="s">
        <v>358</v>
      </c>
      <c r="D75" s="103">
        <v>1035.08</v>
      </c>
    </row>
    <row r="76" spans="1:4" ht="25.5" x14ac:dyDescent="0.2">
      <c r="A76" s="148" t="s">
        <v>576</v>
      </c>
      <c r="B76" s="105" t="s">
        <v>577</v>
      </c>
      <c r="C76" s="88" t="s">
        <v>358</v>
      </c>
      <c r="D76" s="103">
        <v>20684.75</v>
      </c>
    </row>
    <row r="77" spans="1:4" ht="38.25" x14ac:dyDescent="0.2">
      <c r="A77" s="148"/>
      <c r="B77" s="105" t="s">
        <v>578</v>
      </c>
      <c r="C77" s="88" t="s">
        <v>358</v>
      </c>
      <c r="D77" s="99">
        <v>9679.6</v>
      </c>
    </row>
    <row r="78" spans="1:4" ht="51" x14ac:dyDescent="0.2">
      <c r="A78" s="148"/>
      <c r="B78" s="105" t="s">
        <v>579</v>
      </c>
      <c r="C78" s="88" t="s">
        <v>358</v>
      </c>
      <c r="D78" s="99">
        <v>9332.23</v>
      </c>
    </row>
    <row r="79" spans="1:4" ht="51" x14ac:dyDescent="0.2">
      <c r="A79" s="148"/>
      <c r="B79" s="105" t="s">
        <v>580</v>
      </c>
      <c r="C79" s="88" t="s">
        <v>358</v>
      </c>
      <c r="D79" s="99">
        <v>2733.78</v>
      </c>
    </row>
    <row r="80" spans="1:4" ht="76.5" x14ac:dyDescent="0.2">
      <c r="A80" s="91" t="s">
        <v>581</v>
      </c>
      <c r="B80" s="105" t="s">
        <v>582</v>
      </c>
      <c r="C80" s="88" t="s">
        <v>358</v>
      </c>
      <c r="D80" s="99">
        <v>7242.06</v>
      </c>
    </row>
    <row r="81" spans="1:4" ht="63.75" x14ac:dyDescent="0.2">
      <c r="A81" s="91" t="s">
        <v>583</v>
      </c>
      <c r="B81" s="105" t="s">
        <v>582</v>
      </c>
      <c r="C81" s="88" t="s">
        <v>358</v>
      </c>
      <c r="D81" s="99">
        <v>2896.93</v>
      </c>
    </row>
    <row r="82" spans="1:4" ht="25.5" x14ac:dyDescent="0.2">
      <c r="A82" s="135" t="s">
        <v>584</v>
      </c>
      <c r="B82" s="105" t="s">
        <v>577</v>
      </c>
      <c r="C82" s="88" t="s">
        <v>358</v>
      </c>
      <c r="D82" s="99">
        <v>3852.53</v>
      </c>
    </row>
    <row r="83" spans="1:4" ht="38.25" x14ac:dyDescent="0.2">
      <c r="A83" s="136"/>
      <c r="B83" s="105" t="s">
        <v>578</v>
      </c>
      <c r="C83" s="88" t="s">
        <v>358</v>
      </c>
      <c r="D83" s="99">
        <v>6567.13</v>
      </c>
    </row>
    <row r="84" spans="1:4" ht="51" x14ac:dyDescent="0.2">
      <c r="A84" s="137"/>
      <c r="B84" s="105" t="s">
        <v>580</v>
      </c>
      <c r="C84" s="88" t="s">
        <v>358</v>
      </c>
      <c r="D84" s="99">
        <v>575.52</v>
      </c>
    </row>
    <row r="85" spans="1:4" ht="25.5" x14ac:dyDescent="0.2">
      <c r="A85" s="100"/>
      <c r="B85" s="90" t="s">
        <v>547</v>
      </c>
      <c r="C85" s="88" t="s">
        <v>358</v>
      </c>
      <c r="D85" s="103">
        <v>3810.64</v>
      </c>
    </row>
    <row r="86" spans="1:4" x14ac:dyDescent="0.2">
      <c r="A86" s="100"/>
      <c r="B86" s="90" t="s">
        <v>585</v>
      </c>
      <c r="C86" s="88" t="s">
        <v>358</v>
      </c>
      <c r="D86" s="103">
        <v>1609.7</v>
      </c>
    </row>
    <row r="87" spans="1:4" ht="25.5" x14ac:dyDescent="0.2">
      <c r="A87" s="100" t="s">
        <v>586</v>
      </c>
      <c r="B87" s="90" t="s">
        <v>587</v>
      </c>
      <c r="C87" s="88" t="s">
        <v>358</v>
      </c>
      <c r="D87" s="103">
        <v>9203.2800000000007</v>
      </c>
    </row>
    <row r="88" spans="1:4" x14ac:dyDescent="0.2">
      <c r="A88" s="100" t="s">
        <v>588</v>
      </c>
      <c r="B88" s="90" t="s">
        <v>589</v>
      </c>
      <c r="C88" s="88" t="s">
        <v>358</v>
      </c>
      <c r="D88" s="103">
        <v>7001.22</v>
      </c>
    </row>
    <row r="89" spans="1:4" x14ac:dyDescent="0.2">
      <c r="A89" s="94"/>
      <c r="B89" s="90" t="s">
        <v>590</v>
      </c>
      <c r="C89" s="88" t="s">
        <v>358</v>
      </c>
      <c r="D89" s="103">
        <v>9084.43</v>
      </c>
    </row>
    <row r="90" spans="1:4" x14ac:dyDescent="0.2">
      <c r="A90" s="78" t="s">
        <v>488</v>
      </c>
      <c r="B90" s="81" t="s">
        <v>489</v>
      </c>
      <c r="C90" s="84" t="s">
        <v>358</v>
      </c>
      <c r="D90" s="83">
        <f>D93+D92+D94+D95+D96+D97+D98+D99+D100+D102+D103+D101</f>
        <v>50646.710000000006</v>
      </c>
    </row>
    <row r="91" spans="1:4" x14ac:dyDescent="0.2">
      <c r="A91" s="78"/>
      <c r="B91" s="132" t="s">
        <v>476</v>
      </c>
      <c r="C91" s="133"/>
      <c r="D91" s="134"/>
    </row>
    <row r="92" spans="1:4" x14ac:dyDescent="0.2">
      <c r="A92" s="100"/>
      <c r="B92" s="87" t="s">
        <v>591</v>
      </c>
      <c r="C92" s="96" t="s">
        <v>358</v>
      </c>
      <c r="D92" s="95">
        <v>8039.23</v>
      </c>
    </row>
    <row r="93" spans="1:4" ht="15" customHeight="1" x14ac:dyDescent="0.2">
      <c r="A93" s="100"/>
      <c r="B93" s="97" t="s">
        <v>592</v>
      </c>
      <c r="C93" s="96" t="s">
        <v>358</v>
      </c>
      <c r="D93" s="89">
        <v>2791.99</v>
      </c>
    </row>
    <row r="94" spans="1:4" ht="51" x14ac:dyDescent="0.2">
      <c r="A94" s="100"/>
      <c r="B94" s="97" t="s">
        <v>593</v>
      </c>
      <c r="C94" s="96" t="s">
        <v>358</v>
      </c>
      <c r="D94" s="99">
        <v>2822.47</v>
      </c>
    </row>
    <row r="95" spans="1:4" x14ac:dyDescent="0.2">
      <c r="A95" s="100"/>
      <c r="B95" s="97" t="s">
        <v>594</v>
      </c>
      <c r="C95" s="96" t="s">
        <v>358</v>
      </c>
      <c r="D95" s="95">
        <v>1499.23</v>
      </c>
    </row>
    <row r="96" spans="1:4" x14ac:dyDescent="0.2">
      <c r="A96" s="94"/>
      <c r="B96" s="87" t="s">
        <v>595</v>
      </c>
      <c r="C96" s="96" t="s">
        <v>358</v>
      </c>
      <c r="D96" s="95">
        <v>1783.6</v>
      </c>
    </row>
    <row r="97" spans="1:4" ht="15" customHeight="1" x14ac:dyDescent="0.2">
      <c r="A97" s="94"/>
      <c r="B97" s="87" t="s">
        <v>596</v>
      </c>
      <c r="C97" s="96" t="s">
        <v>358</v>
      </c>
      <c r="D97" s="95">
        <v>2698.64</v>
      </c>
    </row>
    <row r="98" spans="1:4" x14ac:dyDescent="0.2">
      <c r="A98" s="94"/>
      <c r="B98" s="87" t="s">
        <v>597</v>
      </c>
      <c r="C98" s="96" t="s">
        <v>358</v>
      </c>
      <c r="D98" s="89">
        <v>999.47</v>
      </c>
    </row>
    <row r="99" spans="1:4" x14ac:dyDescent="0.2">
      <c r="A99" s="94"/>
      <c r="B99" s="97" t="s">
        <v>598</v>
      </c>
      <c r="C99" s="96" t="s">
        <v>358</v>
      </c>
      <c r="D99" s="95">
        <v>144.24</v>
      </c>
    </row>
    <row r="100" spans="1:4" x14ac:dyDescent="0.2">
      <c r="A100" s="94"/>
      <c r="B100" s="87" t="s">
        <v>599</v>
      </c>
      <c r="C100" s="96" t="s">
        <v>358</v>
      </c>
      <c r="D100" s="95">
        <v>1540.74</v>
      </c>
    </row>
    <row r="101" spans="1:4" x14ac:dyDescent="0.2">
      <c r="A101" s="94"/>
      <c r="B101" s="87" t="s">
        <v>609</v>
      </c>
      <c r="C101" s="96" t="s">
        <v>358</v>
      </c>
      <c r="D101" s="111">
        <v>4528.8</v>
      </c>
    </row>
    <row r="102" spans="1:4" x14ac:dyDescent="0.2">
      <c r="A102" s="94"/>
      <c r="B102" s="87" t="s">
        <v>600</v>
      </c>
      <c r="C102" s="96" t="s">
        <v>358</v>
      </c>
      <c r="D102" s="104">
        <v>3114.97</v>
      </c>
    </row>
    <row r="103" spans="1:4" x14ac:dyDescent="0.2">
      <c r="A103" s="94"/>
      <c r="B103" s="87" t="s">
        <v>601</v>
      </c>
      <c r="C103" s="96" t="s">
        <v>358</v>
      </c>
      <c r="D103" s="95">
        <v>20683.330000000002</v>
      </c>
    </row>
    <row r="104" spans="1:4" x14ac:dyDescent="0.2">
      <c r="A104" s="78" t="s">
        <v>490</v>
      </c>
      <c r="B104" s="81" t="s">
        <v>491</v>
      </c>
      <c r="C104" s="84" t="s">
        <v>358</v>
      </c>
      <c r="D104" s="83">
        <f>D106</f>
        <v>28380</v>
      </c>
    </row>
    <row r="105" spans="1:4" x14ac:dyDescent="0.2">
      <c r="A105" s="78"/>
      <c r="B105" s="132" t="s">
        <v>476</v>
      </c>
      <c r="C105" s="133"/>
      <c r="D105" s="134"/>
    </row>
    <row r="106" spans="1:4" ht="25.5" x14ac:dyDescent="0.2">
      <c r="A106" s="101"/>
      <c r="B106" s="87" t="s">
        <v>611</v>
      </c>
      <c r="C106" s="96" t="s">
        <v>358</v>
      </c>
      <c r="D106" s="113">
        <v>28380</v>
      </c>
    </row>
    <row r="107" spans="1:4" x14ac:dyDescent="0.2">
      <c r="A107" s="78" t="s">
        <v>492</v>
      </c>
      <c r="B107" s="81" t="s">
        <v>493</v>
      </c>
      <c r="C107" s="84" t="s">
        <v>358</v>
      </c>
      <c r="D107" s="83">
        <f>D110+D111+D112+D109</f>
        <v>15052.9</v>
      </c>
    </row>
    <row r="108" spans="1:4" x14ac:dyDescent="0.2">
      <c r="A108" s="78"/>
      <c r="B108" s="132" t="s">
        <v>476</v>
      </c>
      <c r="C108" s="133"/>
      <c r="D108" s="134"/>
    </row>
    <row r="109" spans="1:4" x14ac:dyDescent="0.2">
      <c r="A109" s="112"/>
      <c r="B109" s="87" t="s">
        <v>610</v>
      </c>
      <c r="C109" s="96" t="s">
        <v>358</v>
      </c>
      <c r="D109" s="98">
        <v>12584.4</v>
      </c>
    </row>
    <row r="110" spans="1:4" x14ac:dyDescent="0.2">
      <c r="A110" s="94"/>
      <c r="B110" s="87" t="s">
        <v>602</v>
      </c>
      <c r="C110" s="96" t="s">
        <v>358</v>
      </c>
      <c r="D110" s="95">
        <v>366.23</v>
      </c>
    </row>
    <row r="111" spans="1:4" x14ac:dyDescent="0.2">
      <c r="A111" s="94"/>
      <c r="B111" s="87" t="s">
        <v>603</v>
      </c>
      <c r="C111" s="96" t="s">
        <v>358</v>
      </c>
      <c r="D111" s="95">
        <v>367.8</v>
      </c>
    </row>
    <row r="112" spans="1:4" ht="66" customHeight="1" x14ac:dyDescent="0.2">
      <c r="A112" s="101"/>
      <c r="B112" s="87" t="s">
        <v>604</v>
      </c>
      <c r="C112" s="96" t="s">
        <v>358</v>
      </c>
      <c r="D112" s="99">
        <v>1734.47</v>
      </c>
    </row>
    <row r="113" spans="1:4" x14ac:dyDescent="0.2">
      <c r="A113" s="78" t="s">
        <v>494</v>
      </c>
      <c r="B113" s="81" t="s">
        <v>495</v>
      </c>
      <c r="C113" s="84" t="s">
        <v>358</v>
      </c>
      <c r="D113" s="83">
        <f>D115</f>
        <v>4625</v>
      </c>
    </row>
    <row r="114" spans="1:4" x14ac:dyDescent="0.2">
      <c r="A114" s="78"/>
      <c r="B114" s="132" t="s">
        <v>476</v>
      </c>
      <c r="C114" s="133"/>
      <c r="D114" s="134"/>
    </row>
    <row r="115" spans="1:4" x14ac:dyDescent="0.2">
      <c r="A115" s="106"/>
      <c r="B115" s="107" t="s">
        <v>608</v>
      </c>
      <c r="C115" s="108" t="s">
        <v>358</v>
      </c>
      <c r="D115" s="109">
        <v>4625</v>
      </c>
    </row>
    <row r="116" spans="1:4" x14ac:dyDescent="0.2">
      <c r="A116" s="78" t="s">
        <v>496</v>
      </c>
      <c r="B116" s="81" t="s">
        <v>497</v>
      </c>
      <c r="C116" s="84" t="s">
        <v>358</v>
      </c>
      <c r="D116" s="83">
        <v>0</v>
      </c>
    </row>
    <row r="117" spans="1:4" x14ac:dyDescent="0.2">
      <c r="A117" s="78"/>
      <c r="B117" s="132" t="s">
        <v>476</v>
      </c>
      <c r="C117" s="133"/>
      <c r="D117" s="134"/>
    </row>
    <row r="118" spans="1:4" x14ac:dyDescent="0.2">
      <c r="A118" s="78" t="s">
        <v>498</v>
      </c>
      <c r="B118" s="81" t="s">
        <v>499</v>
      </c>
      <c r="C118" s="84" t="s">
        <v>358</v>
      </c>
      <c r="D118" s="83">
        <v>0</v>
      </c>
    </row>
    <row r="119" spans="1:4" x14ac:dyDescent="0.2">
      <c r="A119" s="78"/>
      <c r="B119" s="132" t="s">
        <v>476</v>
      </c>
      <c r="C119" s="133"/>
      <c r="D119" s="134"/>
    </row>
    <row r="120" spans="1:4" ht="25.5" x14ac:dyDescent="0.2">
      <c r="A120" s="78" t="s">
        <v>500</v>
      </c>
      <c r="B120" s="66" t="s">
        <v>522</v>
      </c>
      <c r="C120" s="79" t="s">
        <v>358</v>
      </c>
      <c r="D120" s="64">
        <v>0</v>
      </c>
    </row>
    <row r="121" spans="1:4" x14ac:dyDescent="0.2">
      <c r="A121" s="78" t="s">
        <v>520</v>
      </c>
      <c r="B121" s="66" t="s">
        <v>521</v>
      </c>
      <c r="C121" s="79" t="s">
        <v>358</v>
      </c>
      <c r="D121" s="64">
        <v>0</v>
      </c>
    </row>
    <row r="122" spans="1:4" ht="25.5" x14ac:dyDescent="0.2">
      <c r="A122" s="78" t="s">
        <v>501</v>
      </c>
      <c r="B122" s="66" t="s">
        <v>502</v>
      </c>
      <c r="C122" s="79" t="s">
        <v>358</v>
      </c>
      <c r="D122" s="64">
        <v>0</v>
      </c>
    </row>
    <row r="123" spans="1:4" ht="25.5" x14ac:dyDescent="0.2">
      <c r="A123" s="78" t="s">
        <v>503</v>
      </c>
      <c r="B123" s="66" t="s">
        <v>504</v>
      </c>
      <c r="C123" s="79" t="s">
        <v>358</v>
      </c>
      <c r="D123" s="64">
        <v>0</v>
      </c>
    </row>
    <row r="124" spans="1:4" ht="25.5" x14ac:dyDescent="0.2">
      <c r="A124" s="78" t="s">
        <v>505</v>
      </c>
      <c r="B124" s="66" t="s">
        <v>506</v>
      </c>
      <c r="C124" s="79" t="s">
        <v>358</v>
      </c>
      <c r="D124" s="64">
        <v>0</v>
      </c>
    </row>
    <row r="125" spans="1:4" ht="25.5" x14ac:dyDescent="0.2">
      <c r="A125" s="78" t="s">
        <v>507</v>
      </c>
      <c r="B125" s="66" t="s">
        <v>508</v>
      </c>
      <c r="C125" s="79" t="s">
        <v>358</v>
      </c>
      <c r="D125" s="64">
        <v>0</v>
      </c>
    </row>
    <row r="126" spans="1:4" ht="25.5" x14ac:dyDescent="0.2">
      <c r="A126" s="78" t="s">
        <v>509</v>
      </c>
      <c r="B126" s="66" t="s">
        <v>510</v>
      </c>
      <c r="C126" s="79" t="s">
        <v>358</v>
      </c>
      <c r="D126" s="64">
        <v>0</v>
      </c>
    </row>
    <row r="127" spans="1:4" x14ac:dyDescent="0.2">
      <c r="A127" s="78" t="s">
        <v>511</v>
      </c>
      <c r="B127" s="66" t="s">
        <v>512</v>
      </c>
      <c r="C127" s="79" t="s">
        <v>358</v>
      </c>
      <c r="D127" s="64">
        <v>0</v>
      </c>
    </row>
    <row r="128" spans="1:4" ht="38.25" x14ac:dyDescent="0.2">
      <c r="A128" s="78" t="s">
        <v>513</v>
      </c>
      <c r="B128" s="66" t="s">
        <v>514</v>
      </c>
      <c r="C128" s="79" t="s">
        <v>358</v>
      </c>
      <c r="D128" s="64">
        <v>0</v>
      </c>
    </row>
    <row r="129" spans="1:4" ht="51" x14ac:dyDescent="0.2">
      <c r="A129" s="78" t="s">
        <v>515</v>
      </c>
      <c r="B129" s="66" t="s">
        <v>516</v>
      </c>
      <c r="C129" s="79" t="s">
        <v>358</v>
      </c>
      <c r="D129" s="61">
        <f>D130+D131+D132</f>
        <v>73270.187999999995</v>
      </c>
    </row>
    <row r="130" spans="1:4" ht="25.5" x14ac:dyDescent="0.2">
      <c r="A130" s="78"/>
      <c r="B130" s="66" t="s">
        <v>525</v>
      </c>
      <c r="C130" s="79" t="s">
        <v>358</v>
      </c>
      <c r="D130" s="64">
        <f>(131.94)*1.2</f>
        <v>158.328</v>
      </c>
    </row>
    <row r="131" spans="1:4" ht="25.5" x14ac:dyDescent="0.2">
      <c r="A131" s="94"/>
      <c r="B131" s="97" t="s">
        <v>605</v>
      </c>
      <c r="C131" s="79" t="s">
        <v>358</v>
      </c>
      <c r="D131" s="95">
        <v>17861.689999999999</v>
      </c>
    </row>
    <row r="132" spans="1:4" ht="38.25" x14ac:dyDescent="0.2">
      <c r="A132" s="94"/>
      <c r="B132" s="87" t="s">
        <v>606</v>
      </c>
      <c r="C132" s="79" t="s">
        <v>358</v>
      </c>
      <c r="D132" s="95">
        <v>55250.17</v>
      </c>
    </row>
    <row r="133" spans="1:4" ht="12.75" customHeight="1" x14ac:dyDescent="0.2">
      <c r="A133" s="102"/>
      <c r="B133" s="97" t="s">
        <v>607</v>
      </c>
      <c r="C133" s="79" t="s">
        <v>358</v>
      </c>
      <c r="D133" s="89">
        <v>4760.9399999999996</v>
      </c>
    </row>
    <row r="134" spans="1:4" x14ac:dyDescent="0.2">
      <c r="A134" s="78" t="s">
        <v>517</v>
      </c>
      <c r="B134" s="81" t="s">
        <v>518</v>
      </c>
      <c r="C134" s="84" t="s">
        <v>358</v>
      </c>
      <c r="D134" s="61">
        <v>0</v>
      </c>
    </row>
    <row r="135" spans="1:4" x14ac:dyDescent="0.2">
      <c r="A135" s="126" t="s">
        <v>169</v>
      </c>
      <c r="B135" s="127"/>
      <c r="C135" s="127"/>
      <c r="D135" s="128"/>
    </row>
    <row r="136" spans="1:4" x14ac:dyDescent="0.2">
      <c r="A136" s="65" t="s">
        <v>376</v>
      </c>
      <c r="B136" s="66" t="s">
        <v>170</v>
      </c>
      <c r="C136" s="67" t="s">
        <v>348</v>
      </c>
      <c r="D136" s="73"/>
    </row>
    <row r="137" spans="1:4" x14ac:dyDescent="0.2">
      <c r="A137" s="65" t="s">
        <v>377</v>
      </c>
      <c r="B137" s="66" t="s">
        <v>171</v>
      </c>
      <c r="C137" s="67" t="s">
        <v>348</v>
      </c>
      <c r="D137" s="73"/>
    </row>
    <row r="138" spans="1:4" ht="12.75" customHeight="1" x14ac:dyDescent="0.2">
      <c r="A138" s="65" t="s">
        <v>378</v>
      </c>
      <c r="B138" s="66" t="s">
        <v>172</v>
      </c>
      <c r="C138" s="67" t="s">
        <v>348</v>
      </c>
      <c r="D138" s="73"/>
    </row>
    <row r="139" spans="1:4" ht="12.75" customHeight="1" x14ac:dyDescent="0.2">
      <c r="A139" s="65" t="s">
        <v>379</v>
      </c>
      <c r="B139" s="66" t="s">
        <v>173</v>
      </c>
      <c r="C139" s="67" t="s">
        <v>358</v>
      </c>
      <c r="D139" s="73"/>
    </row>
    <row r="140" spans="1:4" x14ac:dyDescent="0.2">
      <c r="A140" s="126" t="s">
        <v>37</v>
      </c>
      <c r="B140" s="127"/>
      <c r="C140" s="127"/>
      <c r="D140" s="128"/>
    </row>
    <row r="141" spans="1:4" ht="25.5" x14ac:dyDescent="0.2">
      <c r="A141" s="65" t="s">
        <v>380</v>
      </c>
      <c r="B141" s="66" t="s">
        <v>38</v>
      </c>
      <c r="C141" s="67" t="s">
        <v>358</v>
      </c>
      <c r="D141" s="85">
        <f>D143</f>
        <v>0</v>
      </c>
    </row>
    <row r="142" spans="1:4" x14ac:dyDescent="0.2">
      <c r="A142" s="65" t="s">
        <v>381</v>
      </c>
      <c r="B142" s="68" t="s">
        <v>464</v>
      </c>
      <c r="C142" s="67" t="s">
        <v>358</v>
      </c>
      <c r="D142" s="73"/>
    </row>
    <row r="143" spans="1:4" x14ac:dyDescent="0.2">
      <c r="A143" s="65" t="s">
        <v>382</v>
      </c>
      <c r="B143" s="68" t="s">
        <v>465</v>
      </c>
      <c r="C143" s="67" t="s">
        <v>358</v>
      </c>
      <c r="D143" s="86">
        <v>0</v>
      </c>
    </row>
    <row r="144" spans="1:4" ht="25.5" x14ac:dyDescent="0.2">
      <c r="A144" s="65" t="s">
        <v>383</v>
      </c>
      <c r="B144" s="66" t="s">
        <v>39</v>
      </c>
      <c r="C144" s="67" t="s">
        <v>358</v>
      </c>
      <c r="D144" s="85">
        <f>D146+D141</f>
        <v>264907.64000000013</v>
      </c>
    </row>
    <row r="145" spans="1:4" x14ac:dyDescent="0.2">
      <c r="A145" s="41" t="s">
        <v>384</v>
      </c>
      <c r="B145" s="44" t="s">
        <v>464</v>
      </c>
      <c r="C145" s="43" t="s">
        <v>358</v>
      </c>
      <c r="D145" s="49"/>
    </row>
    <row r="146" spans="1:4" x14ac:dyDescent="0.2">
      <c r="A146" s="41" t="s">
        <v>385</v>
      </c>
      <c r="B146" s="44" t="s">
        <v>465</v>
      </c>
      <c r="C146" s="43" t="s">
        <v>358</v>
      </c>
      <c r="D146" s="50">
        <f>D25</f>
        <v>264907.64000000013</v>
      </c>
    </row>
    <row r="147" spans="1:4" x14ac:dyDescent="0.2">
      <c r="A147" s="129" t="s">
        <v>174</v>
      </c>
      <c r="B147" s="130"/>
      <c r="C147" s="130"/>
      <c r="D147" s="131"/>
    </row>
    <row r="148" spans="1:4" x14ac:dyDescent="0.2">
      <c r="A148" s="41" t="s">
        <v>415</v>
      </c>
      <c r="B148" s="45" t="s">
        <v>416</v>
      </c>
      <c r="C148" s="43" t="s">
        <v>327</v>
      </c>
      <c r="D148" s="49"/>
    </row>
    <row r="149" spans="1:4" x14ac:dyDescent="0.2">
      <c r="A149" s="41" t="s">
        <v>417</v>
      </c>
      <c r="B149" s="42" t="s">
        <v>407</v>
      </c>
      <c r="C149" s="43" t="s">
        <v>327</v>
      </c>
      <c r="D149" s="49" t="s">
        <v>226</v>
      </c>
    </row>
    <row r="150" spans="1:4" ht="15" customHeight="1" x14ac:dyDescent="0.2">
      <c r="A150" s="41" t="s">
        <v>418</v>
      </c>
      <c r="B150" s="42" t="s">
        <v>40</v>
      </c>
      <c r="C150" s="43" t="s">
        <v>27</v>
      </c>
      <c r="D150" s="51">
        <f>D151/((2552.1*6+2634.69*6)/2)</f>
        <v>0</v>
      </c>
    </row>
    <row r="151" spans="1:4" x14ac:dyDescent="0.2">
      <c r="A151" s="41" t="s">
        <v>419</v>
      </c>
      <c r="B151" s="42" t="s">
        <v>93</v>
      </c>
      <c r="C151" s="43" t="s">
        <v>358</v>
      </c>
      <c r="D151" s="47">
        <v>0</v>
      </c>
    </row>
    <row r="152" spans="1:4" x14ac:dyDescent="0.2">
      <c r="A152" s="41" t="s">
        <v>420</v>
      </c>
      <c r="B152" s="42" t="s">
        <v>175</v>
      </c>
      <c r="C152" s="43" t="s">
        <v>358</v>
      </c>
      <c r="D152" s="47">
        <v>0</v>
      </c>
    </row>
    <row r="153" spans="1:4" ht="25.5" customHeight="1" x14ac:dyDescent="0.2">
      <c r="A153" s="41" t="s">
        <v>421</v>
      </c>
      <c r="B153" s="42" t="s">
        <v>176</v>
      </c>
      <c r="C153" s="43" t="s">
        <v>358</v>
      </c>
      <c r="D153" s="47">
        <f>D151-D152</f>
        <v>0</v>
      </c>
    </row>
    <row r="154" spans="1:4" ht="25.5" x14ac:dyDescent="0.2">
      <c r="A154" s="41" t="s">
        <v>422</v>
      </c>
      <c r="B154" s="42" t="s">
        <v>177</v>
      </c>
      <c r="C154" s="43" t="s">
        <v>358</v>
      </c>
      <c r="D154" s="47">
        <f>D151</f>
        <v>0</v>
      </c>
    </row>
    <row r="155" spans="1:4" ht="15" customHeight="1" x14ac:dyDescent="0.2">
      <c r="A155" s="41" t="s">
        <v>423</v>
      </c>
      <c r="B155" s="42" t="s">
        <v>178</v>
      </c>
      <c r="C155" s="43" t="s">
        <v>358</v>
      </c>
      <c r="D155" s="47">
        <f>D152</f>
        <v>0</v>
      </c>
    </row>
    <row r="156" spans="1:4" ht="25.5" x14ac:dyDescent="0.2">
      <c r="A156" s="41" t="s">
        <v>424</v>
      </c>
      <c r="B156" s="42" t="s">
        <v>179</v>
      </c>
      <c r="C156" s="43" t="s">
        <v>358</v>
      </c>
      <c r="D156" s="47">
        <f>D153</f>
        <v>0</v>
      </c>
    </row>
    <row r="157" spans="1:4" ht="25.5" x14ac:dyDescent="0.2">
      <c r="A157" s="41" t="s">
        <v>394</v>
      </c>
      <c r="B157" s="42" t="s">
        <v>180</v>
      </c>
      <c r="C157" s="43" t="s">
        <v>358</v>
      </c>
      <c r="D157" s="47"/>
    </row>
    <row r="158" spans="1:4" x14ac:dyDescent="0.2">
      <c r="A158" s="41" t="s">
        <v>425</v>
      </c>
      <c r="B158" s="45" t="s">
        <v>426</v>
      </c>
      <c r="C158" s="43" t="s">
        <v>327</v>
      </c>
      <c r="D158" s="49"/>
    </row>
    <row r="159" spans="1:4" x14ac:dyDescent="0.2">
      <c r="A159" s="41" t="s">
        <v>427</v>
      </c>
      <c r="B159" s="42" t="s">
        <v>407</v>
      </c>
      <c r="C159" s="43" t="s">
        <v>327</v>
      </c>
      <c r="D159" s="52" t="s">
        <v>225</v>
      </c>
    </row>
    <row r="160" spans="1:4" x14ac:dyDescent="0.2">
      <c r="A160" s="41" t="s">
        <v>428</v>
      </c>
      <c r="B160" s="42" t="s">
        <v>40</v>
      </c>
      <c r="C160" s="43" t="s">
        <v>27</v>
      </c>
      <c r="D160" s="58">
        <f>D161/((33.31*6+35.38*6)/12)</f>
        <v>0</v>
      </c>
    </row>
    <row r="161" spans="1:4" x14ac:dyDescent="0.2">
      <c r="A161" s="41" t="s">
        <v>429</v>
      </c>
      <c r="B161" s="42" t="s">
        <v>93</v>
      </c>
      <c r="C161" s="43" t="s">
        <v>358</v>
      </c>
      <c r="D161" s="47">
        <v>0</v>
      </c>
    </row>
    <row r="162" spans="1:4" x14ac:dyDescent="0.2">
      <c r="A162" s="41" t="s">
        <v>430</v>
      </c>
      <c r="B162" s="42" t="s">
        <v>175</v>
      </c>
      <c r="C162" s="43" t="s">
        <v>358</v>
      </c>
      <c r="D162" s="47">
        <v>0</v>
      </c>
    </row>
    <row r="163" spans="1:4" x14ac:dyDescent="0.2">
      <c r="A163" s="41" t="s">
        <v>431</v>
      </c>
      <c r="B163" s="42" t="s">
        <v>176</v>
      </c>
      <c r="C163" s="43" t="s">
        <v>358</v>
      </c>
      <c r="D163" s="47">
        <f>D161-D162</f>
        <v>0</v>
      </c>
    </row>
    <row r="164" spans="1:4" ht="25.5" x14ac:dyDescent="0.2">
      <c r="A164" s="41" t="s">
        <v>432</v>
      </c>
      <c r="B164" s="42" t="s">
        <v>177</v>
      </c>
      <c r="C164" s="43" t="s">
        <v>358</v>
      </c>
      <c r="D164" s="47">
        <f>D161</f>
        <v>0</v>
      </c>
    </row>
    <row r="165" spans="1:4" ht="25.5" x14ac:dyDescent="0.2">
      <c r="A165" s="41" t="s">
        <v>433</v>
      </c>
      <c r="B165" s="42" t="s">
        <v>178</v>
      </c>
      <c r="C165" s="43" t="s">
        <v>358</v>
      </c>
      <c r="D165" s="47">
        <f>D162</f>
        <v>0</v>
      </c>
    </row>
    <row r="166" spans="1:4" ht="25.5" x14ac:dyDescent="0.2">
      <c r="A166" s="41" t="s">
        <v>434</v>
      </c>
      <c r="B166" s="42" t="s">
        <v>179</v>
      </c>
      <c r="C166" s="43" t="s">
        <v>358</v>
      </c>
      <c r="D166" s="47">
        <f>D163</f>
        <v>0</v>
      </c>
    </row>
    <row r="167" spans="1:4" x14ac:dyDescent="0.2">
      <c r="A167" s="41" t="s">
        <v>435</v>
      </c>
      <c r="B167" s="45" t="s">
        <v>436</v>
      </c>
      <c r="C167" s="43" t="s">
        <v>327</v>
      </c>
      <c r="D167" s="52"/>
    </row>
    <row r="168" spans="1:4" x14ac:dyDescent="0.2">
      <c r="A168" s="41" t="s">
        <v>437</v>
      </c>
      <c r="B168" s="42" t="s">
        <v>407</v>
      </c>
      <c r="C168" s="43" t="s">
        <v>327</v>
      </c>
      <c r="D168" s="52" t="s">
        <v>225</v>
      </c>
    </row>
    <row r="169" spans="1:4" x14ac:dyDescent="0.2">
      <c r="A169" s="41" t="s">
        <v>438</v>
      </c>
      <c r="B169" s="42" t="s">
        <v>40</v>
      </c>
      <c r="C169" s="43" t="s">
        <v>27</v>
      </c>
      <c r="D169" s="58">
        <f>D170/((28.84*6+30.73*6)/12)</f>
        <v>0</v>
      </c>
    </row>
    <row r="170" spans="1:4" x14ac:dyDescent="0.2">
      <c r="A170" s="41" t="s">
        <v>439</v>
      </c>
      <c r="B170" s="42" t="s">
        <v>93</v>
      </c>
      <c r="C170" s="43" t="s">
        <v>358</v>
      </c>
      <c r="D170" s="47">
        <v>0</v>
      </c>
    </row>
    <row r="171" spans="1:4" x14ac:dyDescent="0.2">
      <c r="A171" s="41" t="s">
        <v>440</v>
      </c>
      <c r="B171" s="42" t="s">
        <v>175</v>
      </c>
      <c r="C171" s="43" t="s">
        <v>358</v>
      </c>
      <c r="D171" s="47">
        <v>0</v>
      </c>
    </row>
    <row r="172" spans="1:4" x14ac:dyDescent="0.2">
      <c r="A172" s="41" t="s">
        <v>441</v>
      </c>
      <c r="B172" s="42" t="s">
        <v>176</v>
      </c>
      <c r="C172" s="43" t="s">
        <v>358</v>
      </c>
      <c r="D172" s="47">
        <f>D170-D171</f>
        <v>0</v>
      </c>
    </row>
    <row r="173" spans="1:4" ht="25.5" x14ac:dyDescent="0.2">
      <c r="A173" s="41" t="s">
        <v>442</v>
      </c>
      <c r="B173" s="42" t="s">
        <v>177</v>
      </c>
      <c r="C173" s="43" t="s">
        <v>358</v>
      </c>
      <c r="D173" s="47">
        <f>D170</f>
        <v>0</v>
      </c>
    </row>
    <row r="174" spans="1:4" ht="25.5" x14ac:dyDescent="0.2">
      <c r="A174" s="41" t="s">
        <v>443</v>
      </c>
      <c r="B174" s="42" t="s">
        <v>178</v>
      </c>
      <c r="C174" s="43" t="s">
        <v>358</v>
      </c>
      <c r="D174" s="47">
        <f>D171</f>
        <v>0</v>
      </c>
    </row>
    <row r="175" spans="1:4" ht="25.5" x14ac:dyDescent="0.2">
      <c r="A175" s="41" t="s">
        <v>444</v>
      </c>
      <c r="B175" s="42" t="s">
        <v>179</v>
      </c>
      <c r="C175" s="43" t="s">
        <v>358</v>
      </c>
      <c r="D175" s="47">
        <f>D172</f>
        <v>0</v>
      </c>
    </row>
    <row r="176" spans="1:4" ht="13.5" customHeight="1" x14ac:dyDescent="0.2">
      <c r="A176" s="41" t="s">
        <v>445</v>
      </c>
      <c r="B176" s="45" t="s">
        <v>446</v>
      </c>
      <c r="C176" s="43" t="s">
        <v>327</v>
      </c>
      <c r="D176" s="49"/>
    </row>
    <row r="177" spans="1:4" x14ac:dyDescent="0.2">
      <c r="A177" s="41" t="s">
        <v>447</v>
      </c>
      <c r="B177" s="42" t="s">
        <v>407</v>
      </c>
      <c r="C177" s="43" t="s">
        <v>327</v>
      </c>
      <c r="D177" s="52" t="s">
        <v>408</v>
      </c>
    </row>
    <row r="178" spans="1:4" x14ac:dyDescent="0.2">
      <c r="A178" s="41" t="s">
        <v>448</v>
      </c>
      <c r="B178" s="42" t="s">
        <v>40</v>
      </c>
      <c r="C178" s="43" t="s">
        <v>27</v>
      </c>
      <c r="D178" s="58">
        <f>D179/((5.38*6+5.56*6)/12)</f>
        <v>0</v>
      </c>
    </row>
    <row r="179" spans="1:4" x14ac:dyDescent="0.2">
      <c r="A179" s="41" t="s">
        <v>449</v>
      </c>
      <c r="B179" s="42" t="s">
        <v>93</v>
      </c>
      <c r="C179" s="43" t="s">
        <v>358</v>
      </c>
      <c r="D179" s="47">
        <v>0</v>
      </c>
    </row>
    <row r="180" spans="1:4" x14ac:dyDescent="0.2">
      <c r="A180" s="41" t="s">
        <v>450</v>
      </c>
      <c r="B180" s="42" t="s">
        <v>175</v>
      </c>
      <c r="C180" s="43" t="s">
        <v>358</v>
      </c>
      <c r="D180" s="47">
        <v>0</v>
      </c>
    </row>
    <row r="181" spans="1:4" x14ac:dyDescent="0.2">
      <c r="A181" s="41" t="s">
        <v>451</v>
      </c>
      <c r="B181" s="42" t="s">
        <v>176</v>
      </c>
      <c r="C181" s="43" t="s">
        <v>358</v>
      </c>
      <c r="D181" s="47">
        <f>D179-D180</f>
        <v>0</v>
      </c>
    </row>
    <row r="182" spans="1:4" ht="25.5" x14ac:dyDescent="0.2">
      <c r="A182" s="41" t="s">
        <v>452</v>
      </c>
      <c r="B182" s="42" t="s">
        <v>177</v>
      </c>
      <c r="C182" s="43" t="s">
        <v>358</v>
      </c>
      <c r="D182" s="47">
        <f>D179</f>
        <v>0</v>
      </c>
    </row>
    <row r="183" spans="1:4" ht="25.5" x14ac:dyDescent="0.2">
      <c r="A183" s="41" t="s">
        <v>453</v>
      </c>
      <c r="B183" s="42" t="s">
        <v>178</v>
      </c>
      <c r="C183" s="43" t="s">
        <v>358</v>
      </c>
      <c r="D183" s="47">
        <f>D180</f>
        <v>0</v>
      </c>
    </row>
    <row r="184" spans="1:4" ht="25.5" x14ac:dyDescent="0.2">
      <c r="A184" s="41" t="s">
        <v>454</v>
      </c>
      <c r="B184" s="42" t="s">
        <v>179</v>
      </c>
      <c r="C184" s="43" t="s">
        <v>358</v>
      </c>
      <c r="D184" s="47">
        <f>D181</f>
        <v>0</v>
      </c>
    </row>
    <row r="185" spans="1:4" x14ac:dyDescent="0.2">
      <c r="A185" s="122" t="s">
        <v>181</v>
      </c>
      <c r="B185" s="122"/>
      <c r="C185" s="122"/>
      <c r="D185" s="122"/>
    </row>
    <row r="186" spans="1:4" x14ac:dyDescent="0.2">
      <c r="A186" s="41" t="s">
        <v>396</v>
      </c>
      <c r="B186" s="42" t="s">
        <v>170</v>
      </c>
      <c r="C186" s="43" t="s">
        <v>348</v>
      </c>
      <c r="D186" s="49"/>
    </row>
    <row r="187" spans="1:4" x14ac:dyDescent="0.2">
      <c r="A187" s="41" t="s">
        <v>397</v>
      </c>
      <c r="B187" s="42" t="s">
        <v>171</v>
      </c>
      <c r="C187" s="43" t="s">
        <v>348</v>
      </c>
      <c r="D187" s="49"/>
    </row>
    <row r="188" spans="1:4" ht="25.5" x14ac:dyDescent="0.2">
      <c r="A188" s="41" t="s">
        <v>398</v>
      </c>
      <c r="B188" s="42" t="s">
        <v>172</v>
      </c>
      <c r="C188" s="43" t="s">
        <v>348</v>
      </c>
      <c r="D188" s="49"/>
    </row>
    <row r="189" spans="1:4" x14ac:dyDescent="0.2">
      <c r="A189" s="41" t="s">
        <v>399</v>
      </c>
      <c r="B189" s="42" t="s">
        <v>173</v>
      </c>
      <c r="C189" s="43" t="s">
        <v>358</v>
      </c>
      <c r="D189" s="49"/>
    </row>
    <row r="190" spans="1:4" x14ac:dyDescent="0.2">
      <c r="A190" s="123" t="s">
        <v>182</v>
      </c>
      <c r="B190" s="123"/>
      <c r="C190" s="123"/>
      <c r="D190" s="123"/>
    </row>
    <row r="191" spans="1:4" x14ac:dyDescent="0.2">
      <c r="A191" s="17" t="s">
        <v>400</v>
      </c>
      <c r="B191" s="25" t="s">
        <v>183</v>
      </c>
      <c r="C191" s="19" t="s">
        <v>348</v>
      </c>
      <c r="D191" s="49"/>
    </row>
    <row r="192" spans="1:4" x14ac:dyDescent="0.2">
      <c r="A192" s="17" t="s">
        <v>25</v>
      </c>
      <c r="B192" s="25" t="s">
        <v>184</v>
      </c>
      <c r="C192" s="19" t="s">
        <v>348</v>
      </c>
      <c r="D192" s="49"/>
    </row>
    <row r="193" spans="1:4" ht="25.5" x14ac:dyDescent="0.2">
      <c r="A193" s="17" t="s">
        <v>401</v>
      </c>
      <c r="B193" s="25" t="s">
        <v>185</v>
      </c>
      <c r="C193" s="19" t="s">
        <v>358</v>
      </c>
      <c r="D193" s="49"/>
    </row>
  </sheetData>
  <mergeCells count="29">
    <mergeCell ref="A2:D2"/>
    <mergeCell ref="B117:D117"/>
    <mergeCell ref="A39:A40"/>
    <mergeCell ref="A43:A44"/>
    <mergeCell ref="A47:A52"/>
    <mergeCell ref="A69:A71"/>
    <mergeCell ref="A72:A75"/>
    <mergeCell ref="A76:A79"/>
    <mergeCell ref="A82:A84"/>
    <mergeCell ref="A56:A58"/>
    <mergeCell ref="A59:A60"/>
    <mergeCell ref="A62:A63"/>
    <mergeCell ref="A64:A65"/>
    <mergeCell ref="A66:A68"/>
    <mergeCell ref="A185:D185"/>
    <mergeCell ref="A190:D190"/>
    <mergeCell ref="A8:D8"/>
    <mergeCell ref="A26:D26"/>
    <mergeCell ref="A135:D135"/>
    <mergeCell ref="A140:D140"/>
    <mergeCell ref="A147:D147"/>
    <mergeCell ref="B119:D119"/>
    <mergeCell ref="B31:D31"/>
    <mergeCell ref="B38:D38"/>
    <mergeCell ref="B91:D91"/>
    <mergeCell ref="B105:D105"/>
    <mergeCell ref="B108:D108"/>
    <mergeCell ref="B114:D114"/>
    <mergeCell ref="A53:A55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7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8" t="s">
        <v>318</v>
      </c>
      <c r="C4" s="4" t="s">
        <v>106</v>
      </c>
    </row>
    <row r="5" spans="1:3" ht="13.5" thickBot="1" x14ac:dyDescent="0.25">
      <c r="A5" s="1" t="s">
        <v>16</v>
      </c>
      <c r="B5" s="38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8" t="s">
        <v>313</v>
      </c>
      <c r="C4" s="4" t="s">
        <v>108</v>
      </c>
    </row>
    <row r="5" spans="1:3" ht="13.5" thickBot="1" x14ac:dyDescent="0.25">
      <c r="A5" s="1" t="s">
        <v>16</v>
      </c>
      <c r="B5" s="38" t="s">
        <v>314</v>
      </c>
      <c r="C5" s="4" t="s">
        <v>109</v>
      </c>
    </row>
    <row r="6" spans="1:3" ht="13.5" thickBot="1" x14ac:dyDescent="0.25">
      <c r="A6" s="1" t="s">
        <v>360</v>
      </c>
      <c r="B6" s="38" t="s">
        <v>315</v>
      </c>
      <c r="C6" s="4" t="s">
        <v>110</v>
      </c>
    </row>
    <row r="7" spans="1:3" ht="13.5" thickBot="1" x14ac:dyDescent="0.25">
      <c r="A7" s="1" t="s">
        <v>17</v>
      </c>
      <c r="B7" s="38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2023-03-24T12:10:55Z</dcterms:modified>
</cp:coreProperties>
</file>