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62" i="13" l="1"/>
  <c r="D79" i="13"/>
  <c r="D86" i="13"/>
  <c r="D36" i="13" l="1"/>
  <c r="D92" i="13" l="1"/>
  <c r="D76" i="13"/>
  <c r="D30" i="13" l="1"/>
  <c r="D29" i="13" s="1"/>
  <c r="D105" i="13" l="1"/>
  <c r="D104" i="13" s="1"/>
  <c r="D152" i="13" l="1"/>
  <c r="D143" i="13"/>
  <c r="D134" i="13"/>
  <c r="D35" i="13" l="1"/>
  <c r="D115" i="13" l="1"/>
  <c r="D9" i="13"/>
  <c r="D124" i="13"/>
  <c r="D146" i="13"/>
  <c r="D149" i="13" s="1"/>
  <c r="D157" i="13"/>
  <c r="D156" i="13"/>
  <c r="D155" i="13"/>
  <c r="D158" i="13" s="1"/>
  <c r="D148" i="13"/>
  <c r="D147" i="13"/>
  <c r="D139" i="13"/>
  <c r="D138" i="13"/>
  <c r="D137" i="13"/>
  <c r="D140" i="13" s="1"/>
  <c r="D129" i="13"/>
  <c r="D128" i="13"/>
  <c r="D127" i="13"/>
  <c r="D130" i="13" s="1"/>
  <c r="D12" i="13"/>
  <c r="D25" i="13" l="1"/>
  <c r="D23" i="13" l="1"/>
  <c r="D120" i="13"/>
  <c r="D118" i="13" s="1"/>
</calcChain>
</file>

<file path=xl/sharedStrings.xml><?xml version="1.0" encoding="utf-8"?>
<sst xmlns="http://schemas.openxmlformats.org/spreadsheetml/2006/main" count="1202" uniqueCount="604">
  <si>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</si>
  <si>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</si>
  <si>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</si>
  <si>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</si>
  <si>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</si>
  <si>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</si>
  <si>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</si>
  <si>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</si>
  <si>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</si>
  <si>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</si>
  <si>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</si>
  <si>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</si>
  <si>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</si>
  <si>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</si>
  <si>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</si>
  <si>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</si>
  <si>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</si>
  <si>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</si>
  <si>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</si>
  <si>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</si>
  <si>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</si>
  <si>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</si>
  <si>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</si>
  <si>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</si>
  <si>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</si>
  <si>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</si>
  <si>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</si>
  <si>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</si>
  <si>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</si>
  <si>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</si>
  <si>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</si>
  <si>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</si>
  <si>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</si>
  <si>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</si>
  <si>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</si>
  <si>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</si>
  <si>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</si>
  <si>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</si>
  <si>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</si>
  <si>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</si>
  <si>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</si>
  <si>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</si>
  <si>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</si>
  <si>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</si>
  <si>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</si>
  <si>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</si>
  <si>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</si>
  <si>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</si>
  <si>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</si>
  <si>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</si>
  <si>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</si>
  <si>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</si>
  <si>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</si>
  <si>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</si>
  <si>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</si>
  <si>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</si>
  <si>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</si>
  <si>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</si>
  <si>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</si>
  <si>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</si>
  <si>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</si>
  <si>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</si>
  <si>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</si>
  <si>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</si>
  <si>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</si>
  <si>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</si>
  <si>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</si>
  <si>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</si>
  <si>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</si>
  <si>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</si>
  <si>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</si>
  <si>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</si>
  <si>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</si>
  <si>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</si>
  <si>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</si>
  <si>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</si>
  <si>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</si>
  <si>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</si>
  <si>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</si>
  <si>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</si>
  <si>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</si>
  <si>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</si>
  <si>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</si>
  <si>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</si>
  <si>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</si>
  <si>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</si>
  <si>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</si>
  <si>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</si>
  <si>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</si>
  <si>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</si>
  <si>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</si>
  <si>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</si>
  <si>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</si>
  <si>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</si>
  <si>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</si>
  <si>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</si>
  <si>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</si>
  <si>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</si>
  <si>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</si>
  <si>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</si>
  <si>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</si>
  <si>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</si>
  <si>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</si>
  <si>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</si>
  <si>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</si>
  <si>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</si>
  <si>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</si>
  <si>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</si>
  <si>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</si>
  <si>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</si>
  <si>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</si>
  <si>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</si>
  <si>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</si>
  <si>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</si>
  <si>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</si>
  <si>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</si>
  <si>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</si>
  <si>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</si>
  <si>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</si>
  <si>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</si>
  <si>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</si>
  <si>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</si>
  <si>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</si>
  <si>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</si>
  <si>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</si>
  <si>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</si>
  <si>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</si>
  <si>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</si>
  <si>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</si>
  <si>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</si>
  <si>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</si>
  <si>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</si>
  <si>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</si>
  <si>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</si>
  <si>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</si>
  <si>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</si>
  <si>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</si>
  <si>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</si>
  <si>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</si>
  <si>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</si>
  <si>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</si>
  <si>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</si>
  <si>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</si>
  <si>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</si>
  <si>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</si>
  <si>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</si>
  <si>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</si>
  <si>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</si>
  <si>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</si>
  <si>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</si>
  <si>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</si>
  <si>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</si>
  <si>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</si>
  <si>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</si>
  <si>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</si>
  <si>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</si>
  <si>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</si>
  <si>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</si>
  <si>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</si>
  <si>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</si>
  <si>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</si>
  <si>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</si>
  <si>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</si>
  <si>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</si>
  <si>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</si>
  <si>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</si>
  <si>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</si>
  <si>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</si>
  <si>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</si>
  <si>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</si>
  <si>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</si>
  <si>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</si>
  <si>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</si>
  <si>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</si>
  <si>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</si>
  <si>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</si>
  <si>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</si>
  <si>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</si>
  <si>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</si>
  <si>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</si>
  <si>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</si>
  <si>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</si>
  <si>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</si>
  <si>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</si>
  <si>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</si>
  <si>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</si>
  <si>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</si>
  <si>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</si>
  <si>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</si>
  <si>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</si>
  <si>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</si>
  <si>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</si>
  <si>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</si>
  <si>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</si>
  <si>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</si>
  <si>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</si>
  <si>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</si>
  <si>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</si>
  <si>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</si>
  <si>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</si>
  <si>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</si>
  <si>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</si>
  <si>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</si>
  <si>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</si>
  <si>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</si>
  <si>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</si>
  <si>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</si>
  <si>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</si>
  <si>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</si>
  <si>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</si>
  <si>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</si>
  <si>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</si>
  <si>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</si>
  <si>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</si>
  <si>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</si>
  <si>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</si>
  <si>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</si>
  <si>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</si>
  <si>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</si>
  <si>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</si>
  <si>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</si>
  <si>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</si>
  <si>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</si>
  <si>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</si>
  <si>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</si>
  <si>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</si>
  <si>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</si>
  <si>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</si>
  <si>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</si>
  <si>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</si>
  <si>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</si>
  <si>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</si>
  <si>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</si>
  <si>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</si>
  <si>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</si>
  <si>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</si>
  <si>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</si>
  <si>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</si>
  <si>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</si>
  <si>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</si>
  <si>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</si>
  <si>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</si>
  <si>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</si>
  <si>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</si>
  <si>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</si>
  <si>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</si>
  <si>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</si>
  <si>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</si>
  <si>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</si>
  <si>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</si>
  <si>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</si>
  <si>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</si>
  <si>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</si>
  <si>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</si>
  <si>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</si>
  <si>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</si>
  <si>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</si>
  <si>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</si>
  <si>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</si>
  <si>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</si>
  <si>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</si>
  <si>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</si>
  <si>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</si>
  <si>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</si>
  <si>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</si>
  <si>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</si>
  <si>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</si>
  <si>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</si>
  <si>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</si>
  <si>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</si>
  <si>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</si>
  <si>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</si>
  <si>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</si>
  <si>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</si>
  <si>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</si>
  <si>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</si>
  <si>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</si>
  <si>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</si>
  <si>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</si>
  <si>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</si>
  <si>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</si>
  <si>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</si>
  <si>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</si>
  <si>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</si>
  <si>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</si>
  <si>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</si>
  <si>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</si>
  <si>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</si>
  <si>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</si>
  <si>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</si>
  <si>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</si>
  <si>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</si>
  <si>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</si>
  <si>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</si>
  <si>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</si>
  <si>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</si>
  <si>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</si>
  <si>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</si>
  <si>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</si>
  <si>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</si>
  <si>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</si>
  <si>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</si>
  <si>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</si>
  <si>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</si>
  <si>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</si>
  <si>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</si>
  <si>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</si>
  <si>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</si>
  <si>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</si>
  <si>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</si>
  <si>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</si>
  <si>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</si>
  <si>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</si>
  <si>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</si>
  <si>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</si>
  <si>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</si>
  <si>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</si>
  <si>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</si>
  <si>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</si>
  <si>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</si>
  <si>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</si>
  <si>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</si>
  <si>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</si>
  <si>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</si>
  <si>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</si>
  <si>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</si>
  <si>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</si>
  <si>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</si>
  <si>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</si>
  <si>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</si>
  <si>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</si>
  <si>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</si>
  <si>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</si>
  <si>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</si>
  <si>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</si>
  <si>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</si>
  <si>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</si>
  <si>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</si>
  <si>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</si>
  <si>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</si>
  <si>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</si>
  <si>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</si>
  <si>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</si>
  <si>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</si>
  <si>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</si>
  <si>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</si>
  <si>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</si>
  <si>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</si>
  <si>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</si>
  <si>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</si>
  <si>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</si>
  <si>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</si>
  <si>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</si>
  <si>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</si>
  <si>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</si>
  <si>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</si>
  <si>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</si>
  <si>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</si>
  <si>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</si>
  <si>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</si>
  <si>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</si>
  <si>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</si>
  <si>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</si>
  <si>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</si>
  <si>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</si>
  <si>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</si>
  <si>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</si>
  <si>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</si>
  <si>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</si>
  <si>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</si>
  <si>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</si>
  <si>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</si>
  <si>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</si>
  <si>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</si>
  <si>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</si>
  <si>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</si>
  <si>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</si>
  <si>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</si>
  <si>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</si>
  <si>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</si>
  <si>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</si>
  <si>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</si>
  <si>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</si>
  <si>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</si>
  <si>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</si>
  <si>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</si>
  <si>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</si>
  <si>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</si>
  <si>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</si>
  <si>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</si>
  <si>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</si>
  <si>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</si>
  <si>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</si>
  <si>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</si>
  <si>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</si>
  <si>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</si>
  <si>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</si>
  <si>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</si>
  <si>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</si>
  <si>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</si>
  <si>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</si>
  <si>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</si>
  <si>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</si>
  <si>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</si>
  <si>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</si>
  <si>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</si>
  <si>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</si>
  <si>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</si>
  <si>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</si>
  <si>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</si>
  <si>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</si>
  <si>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</si>
  <si>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</si>
  <si>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</si>
  <si>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</si>
  <si>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</si>
  <si>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</si>
  <si>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</si>
  <si>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</si>
  <si>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</si>
  <si>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</si>
  <si>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</si>
  <si>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</si>
  <si>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</si>
  <si>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</si>
  <si>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</si>
  <si>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</si>
  <si>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</si>
  <si>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</si>
  <si>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</si>
  <si>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</si>
  <si>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</si>
  <si>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</si>
  <si>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</si>
  <si>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</si>
  <si>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</si>
  <si>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</si>
  <si>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</si>
  <si>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</si>
  <si>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</si>
  <si>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</si>
  <si>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</si>
  <si>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</si>
  <si>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</si>
  <si>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</si>
  <si>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</si>
  <si>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</si>
  <si>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</si>
  <si>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</si>
  <si>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</si>
  <si>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</si>
  <si>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</si>
  <si>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</si>
  <si>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</si>
  <si>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</si>
  <si>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</si>
  <si>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</si>
  <si>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</si>
  <si>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</si>
  <si>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</si>
  <si>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</si>
  <si>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</si>
  <si>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</si>
  <si>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</si>
  <si>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</si>
  <si>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</si>
  <si>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</si>
  <si>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</si>
  <si>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</si>
  <si>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</si>
  <si>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</si>
  <si>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</si>
  <si>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</si>
  <si>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</si>
  <si>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</si>
  <si>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</si>
  <si>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</si>
  <si>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</si>
  <si>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</si>
  <si>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</si>
  <si>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</si>
  <si>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</si>
  <si>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</si>
  <si>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</si>
  <si>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</si>
  <si>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</si>
  <si>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</si>
  <si>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</si>
  <si>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</si>
  <si>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</si>
  <si>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</si>
  <si>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</si>
  <si>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</si>
  <si>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</si>
  <si>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</si>
  <si>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</si>
  <si>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</si>
  <si>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</si>
  <si>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</si>
  <si>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</si>
  <si>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</si>
  <si>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</si>
  <si>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</si>
  <si>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</si>
  <si>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</si>
  <si>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</si>
  <si>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</si>
  <si>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</si>
  <si>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</si>
  <si>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</si>
  <si>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</si>
  <si>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</si>
  <si>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</si>
  <si>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</si>
  <si>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</si>
  <si>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</si>
  <si>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</si>
  <si>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</si>
  <si>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</si>
  <si>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</si>
  <si>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</si>
  <si>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</si>
  <si>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</si>
  <si>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</si>
  <si>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</si>
  <si>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</si>
  <si>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</si>
  <si>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</si>
  <si>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</si>
  <si>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</si>
  <si>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</si>
  <si>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</si>
  <si>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</si>
  <si>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</si>
  <si>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</si>
  <si>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</si>
  <si>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</si>
  <si>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</si>
  <si>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Россыпь противогололедных материалов на тротуарах вручную</t>
  </si>
  <si>
    <t>Ликвидация воздушных пробок в системе отопления, в  стояке (пеперуск стояков)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</si>
  <si>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</si>
  <si>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</si>
  <si>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</si>
  <si>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</si>
  <si>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</si>
  <si>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ст</t>
  </si>
  <si>
    <t>Смена кранов двойной регулировки</t>
  </si>
  <si>
    <t>Установка хомута диаметром 50 мм на регистр</t>
  </si>
  <si>
    <t>Замена сгонов ЦО 3 подъезд</t>
  </si>
  <si>
    <t>Смена отдельных участков трубопроводов с заготовкой труб в построечных условиях диаметром до 20 мм</t>
  </si>
  <si>
    <t>Ремонт стояка ЦО кв.4</t>
  </si>
  <si>
    <t>Постановка болтов строительных с гайками и шайбами (хомуты)</t>
  </si>
  <si>
    <t>Замена стояка ЦО подвал</t>
  </si>
  <si>
    <t>Смена вентилей и клапанов обратных муфтовых диаметром до 20 мм</t>
  </si>
  <si>
    <t>Установка (смена) вводных кранов в кв.1</t>
  </si>
  <si>
    <t>Смена сгонов у трубопроводов диаметром до 20 мм</t>
  </si>
  <si>
    <t>Смена шаровых кранов диаметром до 20 мм</t>
  </si>
  <si>
    <t>Смена аварийных стояков ХВС и ГВС кв.3, подвал</t>
  </si>
  <si>
    <t xml:space="preserve">Смена внутренних трубопроводов из стальных труб диаметром до 25 мм </t>
  </si>
  <si>
    <t>Смена внутренних трубопроводов из стальных труб диаметром до 20 мм</t>
  </si>
  <si>
    <t>кв.1</t>
  </si>
  <si>
    <t>Первичная установка пломб на узел квартирного счетчика воды</t>
  </si>
  <si>
    <t>Подготовка подводки  для смены радиатора кв.28</t>
  </si>
  <si>
    <t>Бобышки, штуцеры на условное давление свыше 10 МПа (монтаж резьбы Д=20мм)</t>
  </si>
  <si>
    <t>Замена вводных кранов кв.57</t>
  </si>
  <si>
    <t>Замена сгонов ГВС кв.10</t>
  </si>
  <si>
    <t>Смена внутренних трубопроводов из стальных труб диаметром до 15 мм</t>
  </si>
  <si>
    <t>кан</t>
  </si>
  <si>
    <t>Смена трубопроводов из полиэтиленовых канализационных труб диаметром до 50 мм</t>
  </si>
  <si>
    <t>Замена участка кананализ.стояка кв.73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</si>
  <si>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</si>
  <si>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</si>
  <si>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Очистка канализационных труб диаметром: свыше 50 до 100 мм (2 раза)</t>
  </si>
  <si>
    <t>Дезинфекция подвала после канализационного засора</t>
  </si>
  <si>
    <t>Обработка подвала от блох</t>
  </si>
  <si>
    <t>Ремонт кровли кв.73</t>
  </si>
  <si>
    <t>Смена существующих рулонных кровель на покрытия из наплавляемых рулонных материалов в один слой</t>
  </si>
  <si>
    <t>Установка ящиков почтовых стальных, окрашенных эмалью с креплением к стенам лестничных клеток под.4.</t>
  </si>
  <si>
    <t>Ремонт силового предохранительного шкафа</t>
  </si>
  <si>
    <t>кв.19</t>
  </si>
  <si>
    <t xml:space="preserve">Замна автомата в электрощитке </t>
  </si>
  <si>
    <t>Смена ламп накаливания п.2,3,4</t>
  </si>
  <si>
    <t>Смена ламп накаливания п.1 (2 шт.), п.2 (6 шт.)</t>
  </si>
  <si>
    <t>Смена ламп накаливания п.2 (1 шт.), под.3 (1шт.), под.4 (1шт.), подвал(9 шт.)</t>
  </si>
  <si>
    <t>Смена ламп накаливания на светодиодные под.2</t>
  </si>
  <si>
    <t>Смена ламп накаливания на светодиодные под.4</t>
  </si>
  <si>
    <t>Смена светильников под.4</t>
  </si>
  <si>
    <t>Ремонт стены фасада</t>
  </si>
  <si>
    <t>Восстановление разрушенной части поверхности толщиной слоя 10 мм бетонных и железобетонных конструкций</t>
  </si>
  <si>
    <t>под.3</t>
  </si>
  <si>
    <t>Ремонт деревянных скамеек</t>
  </si>
  <si>
    <t>блаоустройство</t>
  </si>
  <si>
    <t xml:space="preserve">Выкашивание газонов газонокосилкой по периметру дома </t>
  </si>
  <si>
    <t xml:space="preserve">Установка кранов поливочных диаметром 32 мм </t>
  </si>
  <si>
    <t>Установка замка навесного на дверь в подвал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</si>
  <si>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</si>
  <si>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Смена отдельных участков трубопроводов с заготовкой труб в построечных условиях диаметром до 80 мм. Подвал</t>
  </si>
  <si>
    <t>Смена светильников светодиодных</t>
  </si>
  <si>
    <t>Смена патронов</t>
  </si>
  <si>
    <t>Устройство металлических ограждений без поручней</t>
  </si>
  <si>
    <t>Ремонт ограждения балкона кв.53</t>
  </si>
  <si>
    <t>Водоотлив из подвала электрическими (механическими) насосами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</si>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</sst>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3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2" fontId="53" fillId="0" borderId="15" xfId="96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96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7" applyFont="1" applyBorder="1" applyAlignment="1">
      <alignment vertical="center" wrapText="1"/>
    </xf>
    <xf numFmtId="0" fontId="49" fillId="24" borderId="15" xfId="0" applyFont="1" applyFill="1" applyBorder="1" applyAlignment="1">
      <alignment horizontal="center"/>
    </xf>
    <xf numFmtId="0" fontId="49" fillId="24" borderId="15" xfId="96" applyFont="1" applyFill="1" applyBorder="1" applyAlignment="1">
      <alignment vertical="top" wrapText="1"/>
    </xf>
    <xf numFmtId="2" fontId="49" fillId="24" borderId="15" xfId="96" applyNumberFormat="1" applyFont="1" applyFill="1" applyBorder="1" applyAlignment="1">
      <alignment horizontal="right" vertical="center" wrapText="1"/>
    </xf>
    <xf numFmtId="0" fontId="49" fillId="24" borderId="15" xfId="96" applyFont="1" applyFill="1" applyBorder="1" applyAlignment="1">
      <alignment horizontal="center" vertical="center" wrapText="1"/>
    </xf>
    <xf numFmtId="0" fontId="0" fillId="24" borderId="0" xfId="0" applyFont="1" applyFill="1"/>
    <xf numFmtId="0" fontId="53" fillId="0" borderId="15" xfId="96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24" borderId="22" xfId="0" applyNumberFormat="1" applyFont="1" applyFill="1" applyBorder="1" applyAlignment="1">
      <alignment horizontal="center" vertical="top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6" fillId="0" borderId="0" xfId="0" applyFont="1"/>
    <xf numFmtId="0" fontId="5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70" t="s">
        <v>326</v>
      </c>
      <c r="C7" s="19" t="s">
        <v>327</v>
      </c>
      <c r="D7" s="19"/>
      <c r="E7" s="116" t="s">
        <v>308</v>
      </c>
      <c r="F7" s="117"/>
      <c r="G7" s="117"/>
      <c r="H7" s="117"/>
      <c r="I7" s="36"/>
    </row>
    <row r="8" spans="1:9" ht="12.75" customHeight="1" x14ac:dyDescent="0.2">
      <c r="A8" s="115" t="s">
        <v>328</v>
      </c>
      <c r="B8" s="115"/>
      <c r="C8" s="115"/>
      <c r="D8" s="115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16" t="s">
        <v>410</v>
      </c>
      <c r="F12" s="117"/>
      <c r="G12" s="117"/>
      <c r="H12" s="117"/>
      <c r="I12" s="117"/>
    </row>
    <row r="13" spans="1:9" ht="17.25" customHeight="1" x14ac:dyDescent="0.2">
      <c r="A13" s="17"/>
      <c r="B13" s="41" t="s">
        <v>411</v>
      </c>
      <c r="C13" s="19"/>
      <c r="D13" s="23" t="s">
        <v>528</v>
      </c>
      <c r="E13" s="116"/>
      <c r="F13" s="117"/>
      <c r="G13" s="117"/>
      <c r="H13" s="117"/>
      <c r="I13" s="117"/>
    </row>
    <row r="14" spans="1:9" ht="17.25" customHeight="1" x14ac:dyDescent="0.2">
      <c r="A14" s="17"/>
      <c r="B14" s="41" t="s">
        <v>412</v>
      </c>
      <c r="C14" s="19"/>
      <c r="D14" s="23" t="s">
        <v>529</v>
      </c>
      <c r="E14" s="116"/>
      <c r="F14" s="117"/>
      <c r="G14" s="117"/>
      <c r="H14" s="117"/>
      <c r="I14" s="117"/>
    </row>
    <row r="15" spans="1:9" ht="51" x14ac:dyDescent="0.2">
      <c r="A15" s="17" t="s">
        <v>18</v>
      </c>
      <c r="B15" s="21" t="s">
        <v>332</v>
      </c>
      <c r="C15" s="19" t="s">
        <v>327</v>
      </c>
      <c r="D15" s="56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1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7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7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8" t="s">
        <v>532</v>
      </c>
      <c r="E19" s="118" t="s">
        <v>309</v>
      </c>
      <c r="F19" s="119"/>
      <c r="G19" s="119"/>
      <c r="H19" s="119"/>
      <c r="I19" s="119"/>
    </row>
    <row r="20" spans="1:14" x14ac:dyDescent="0.2">
      <c r="A20" s="17" t="s">
        <v>23</v>
      </c>
      <c r="B20" s="21" t="s">
        <v>336</v>
      </c>
      <c r="C20" s="19" t="s">
        <v>327</v>
      </c>
      <c r="D20" s="59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535</v>
      </c>
      <c r="E24" s="116" t="s">
        <v>310</v>
      </c>
      <c r="F24" s="117"/>
      <c r="G24" s="117"/>
      <c r="H24" s="117"/>
      <c r="I24" s="117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7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12" t="s">
        <v>12</v>
      </c>
      <c r="M30" s="113"/>
      <c r="N30" s="114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6" t="s">
        <v>212</v>
      </c>
      <c r="F31" s="117"/>
      <c r="G31" s="117"/>
      <c r="H31" s="117"/>
      <c r="I31" s="117"/>
      <c r="K31" s="20" t="s">
        <v>5</v>
      </c>
      <c r="L31" s="112" t="s">
        <v>12</v>
      </c>
      <c r="M31" s="113"/>
      <c r="N31" s="114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5" t="s">
        <v>213</v>
      </c>
      <c r="B38" s="115"/>
      <c r="C38" s="115"/>
      <c r="D38" s="115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540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541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7.28515625" customWidth="1"/>
    <col min="2" max="2" width="47.5703125" customWidth="1"/>
    <col min="3" max="3" width="12" customWidth="1"/>
    <col min="4" max="4" width="19.85546875" style="50" customWidth="1"/>
  </cols>
  <sheetData>
    <row r="1" spans="1:4" ht="15.75" x14ac:dyDescent="0.25">
      <c r="A1" s="131" t="s">
        <v>28</v>
      </c>
      <c r="B1" s="131"/>
      <c r="C1" s="131"/>
      <c r="D1" s="132"/>
    </row>
    <row r="2" spans="1:4" ht="15.75" x14ac:dyDescent="0.25">
      <c r="A2" s="133" t="s">
        <v>542</v>
      </c>
      <c r="B2" s="133"/>
      <c r="C2" s="133"/>
      <c r="D2" s="133"/>
    </row>
    <row r="3" spans="1:4" ht="15.75" x14ac:dyDescent="0.25">
      <c r="A3" s="131"/>
      <c r="B3" s="134" t="s">
        <v>519</v>
      </c>
      <c r="C3" s="131"/>
      <c r="D3" s="132"/>
    </row>
    <row r="4" spans="1:4" ht="15.75" x14ac:dyDescent="0.25">
      <c r="A4" s="24" t="s">
        <v>322</v>
      </c>
      <c r="B4" s="32" t="s">
        <v>323</v>
      </c>
      <c r="C4" s="32" t="s">
        <v>324</v>
      </c>
      <c r="D4" s="48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1"/>
    </row>
    <row r="6" spans="1:4" x14ac:dyDescent="0.2">
      <c r="A6" s="17" t="s">
        <v>16</v>
      </c>
      <c r="B6" s="28" t="s">
        <v>29</v>
      </c>
      <c r="C6" s="19" t="s">
        <v>327</v>
      </c>
      <c r="D6" s="62" t="s">
        <v>543</v>
      </c>
    </row>
    <row r="7" spans="1:4" x14ac:dyDescent="0.2">
      <c r="A7" s="17" t="s">
        <v>360</v>
      </c>
      <c r="B7" s="28" t="s">
        <v>30</v>
      </c>
      <c r="C7" s="19" t="s">
        <v>327</v>
      </c>
      <c r="D7" s="51" t="s">
        <v>544</v>
      </c>
    </row>
    <row r="8" spans="1:4" ht="30" customHeight="1" x14ac:dyDescent="0.2">
      <c r="A8" s="123" t="s">
        <v>165</v>
      </c>
      <c r="B8" s="123"/>
      <c r="C8" s="123"/>
      <c r="D8" s="123"/>
    </row>
    <row r="9" spans="1:4" ht="25.5" x14ac:dyDescent="0.2">
      <c r="A9" s="17" t="s">
        <v>17</v>
      </c>
      <c r="B9" s="31" t="s">
        <v>31</v>
      </c>
      <c r="C9" s="19" t="s">
        <v>358</v>
      </c>
      <c r="D9" s="63">
        <f>D11</f>
        <v>146169.70000000001</v>
      </c>
    </row>
    <row r="10" spans="1:4" x14ac:dyDescent="0.2">
      <c r="A10" s="17" t="s">
        <v>18</v>
      </c>
      <c r="B10" s="34" t="s">
        <v>32</v>
      </c>
      <c r="C10" s="19" t="s">
        <v>358</v>
      </c>
      <c r="D10" s="64"/>
    </row>
    <row r="11" spans="1:4" x14ac:dyDescent="0.2">
      <c r="A11" s="71" t="s">
        <v>19</v>
      </c>
      <c r="B11" s="72" t="s">
        <v>33</v>
      </c>
      <c r="C11" s="73" t="s">
        <v>358</v>
      </c>
      <c r="D11" s="89">
        <v>146169.70000000001</v>
      </c>
    </row>
    <row r="12" spans="1:4" ht="25.5" x14ac:dyDescent="0.2">
      <c r="A12" s="74" t="s">
        <v>20</v>
      </c>
      <c r="B12" s="75" t="s">
        <v>166</v>
      </c>
      <c r="C12" s="76" t="s">
        <v>358</v>
      </c>
      <c r="D12" s="63">
        <f>SUM(D13:D15)</f>
        <v>891977.04</v>
      </c>
    </row>
    <row r="13" spans="1:4" x14ac:dyDescent="0.2">
      <c r="A13" s="74" t="s">
        <v>21</v>
      </c>
      <c r="B13" s="77" t="s">
        <v>455</v>
      </c>
      <c r="C13" s="76" t="s">
        <v>358</v>
      </c>
      <c r="D13" s="65">
        <f>891977.04-D14-D15</f>
        <v>478100.28</v>
      </c>
    </row>
    <row r="14" spans="1:4" x14ac:dyDescent="0.2">
      <c r="A14" s="74" t="s">
        <v>22</v>
      </c>
      <c r="B14" s="78" t="s">
        <v>456</v>
      </c>
      <c r="C14" s="76" t="s">
        <v>358</v>
      </c>
      <c r="D14" s="65">
        <v>190037.76000000001</v>
      </c>
    </row>
    <row r="15" spans="1:4" x14ac:dyDescent="0.2">
      <c r="A15" s="74" t="s">
        <v>23</v>
      </c>
      <c r="B15" s="77" t="s">
        <v>457</v>
      </c>
      <c r="C15" s="76" t="s">
        <v>358</v>
      </c>
      <c r="D15" s="65">
        <v>223839</v>
      </c>
    </row>
    <row r="16" spans="1:4" x14ac:dyDescent="0.2">
      <c r="A16" s="74" t="s">
        <v>24</v>
      </c>
      <c r="B16" s="75" t="s">
        <v>34</v>
      </c>
      <c r="C16" s="76" t="s">
        <v>358</v>
      </c>
      <c r="D16" s="67">
        <f>D17</f>
        <v>823292.22</v>
      </c>
    </row>
    <row r="17" spans="1:4" x14ac:dyDescent="0.2">
      <c r="A17" s="74" t="s">
        <v>364</v>
      </c>
      <c r="B17" s="77" t="s">
        <v>458</v>
      </c>
      <c r="C17" s="76" t="s">
        <v>358</v>
      </c>
      <c r="D17" s="68">
        <v>823292.22</v>
      </c>
    </row>
    <row r="18" spans="1:4" x14ac:dyDescent="0.2">
      <c r="A18" s="74" t="s">
        <v>365</v>
      </c>
      <c r="B18" s="77" t="s">
        <v>459</v>
      </c>
      <c r="C18" s="76" t="s">
        <v>358</v>
      </c>
      <c r="D18" s="66"/>
    </row>
    <row r="19" spans="1:4" x14ac:dyDescent="0.2">
      <c r="A19" s="74" t="s">
        <v>366</v>
      </c>
      <c r="B19" s="77" t="s">
        <v>460</v>
      </c>
      <c r="C19" s="76" t="s">
        <v>358</v>
      </c>
      <c r="D19" s="66"/>
    </row>
    <row r="20" spans="1:4" ht="25.5" x14ac:dyDescent="0.2">
      <c r="A20" s="74" t="s">
        <v>367</v>
      </c>
      <c r="B20" s="77" t="s">
        <v>461</v>
      </c>
      <c r="C20" s="76" t="s">
        <v>358</v>
      </c>
      <c r="D20" s="66"/>
    </row>
    <row r="21" spans="1:4" x14ac:dyDescent="0.2">
      <c r="A21" s="74" t="s">
        <v>368</v>
      </c>
      <c r="B21" s="77" t="s">
        <v>462</v>
      </c>
      <c r="C21" s="76" t="s">
        <v>358</v>
      </c>
      <c r="D21" s="66"/>
    </row>
    <row r="22" spans="1:4" x14ac:dyDescent="0.2">
      <c r="A22" s="74" t="s">
        <v>369</v>
      </c>
      <c r="B22" s="75" t="s">
        <v>35</v>
      </c>
      <c r="C22" s="76" t="s">
        <v>358</v>
      </c>
      <c r="D22" s="66"/>
    </row>
    <row r="23" spans="1:4" ht="25.5" x14ac:dyDescent="0.2">
      <c r="A23" s="74" t="s">
        <v>370</v>
      </c>
      <c r="B23" s="75" t="s">
        <v>36</v>
      </c>
      <c r="C23" s="76" t="s">
        <v>358</v>
      </c>
      <c r="D23" s="63">
        <f>D25</f>
        <v>214854.52000000002</v>
      </c>
    </row>
    <row r="24" spans="1:4" x14ac:dyDescent="0.2">
      <c r="A24" s="74" t="s">
        <v>371</v>
      </c>
      <c r="B24" s="77" t="s">
        <v>463</v>
      </c>
      <c r="C24" s="76" t="s">
        <v>358</v>
      </c>
      <c r="D24" s="66"/>
    </row>
    <row r="25" spans="1:4" x14ac:dyDescent="0.2">
      <c r="A25" s="74" t="s">
        <v>372</v>
      </c>
      <c r="B25" s="77" t="s">
        <v>464</v>
      </c>
      <c r="C25" s="76" t="s">
        <v>358</v>
      </c>
      <c r="D25" s="65">
        <f>D9+D12-D16</f>
        <v>214854.52000000002</v>
      </c>
    </row>
    <row r="26" spans="1:4" ht="26.25" customHeight="1" x14ac:dyDescent="0.2">
      <c r="A26" s="124" t="s">
        <v>167</v>
      </c>
      <c r="B26" s="124"/>
      <c r="C26" s="124"/>
      <c r="D26" s="124"/>
    </row>
    <row r="27" spans="1:4" x14ac:dyDescent="0.2">
      <c r="A27" s="74" t="s">
        <v>373</v>
      </c>
      <c r="B27" s="75" t="s">
        <v>168</v>
      </c>
      <c r="C27" s="76" t="s">
        <v>327</v>
      </c>
      <c r="D27" s="62"/>
    </row>
    <row r="28" spans="1:4" ht="38.25" x14ac:dyDescent="0.2">
      <c r="A28" s="61" t="s">
        <v>470</v>
      </c>
      <c r="B28" s="79" t="s">
        <v>471</v>
      </c>
      <c r="C28" s="80" t="s">
        <v>358</v>
      </c>
      <c r="D28" s="91">
        <v>84878.64</v>
      </c>
    </row>
    <row r="29" spans="1:4" ht="38.25" x14ac:dyDescent="0.2">
      <c r="A29" s="81" t="s">
        <v>472</v>
      </c>
      <c r="B29" s="75" t="s">
        <v>473</v>
      </c>
      <c r="C29" s="82" t="s">
        <v>358</v>
      </c>
      <c r="D29" s="86">
        <f>D30+D36+D62+D76+D79+D86+D90+D92</f>
        <v>188898.98000000004</v>
      </c>
    </row>
    <row r="30" spans="1:4" ht="51" x14ac:dyDescent="0.2">
      <c r="A30" s="81" t="s">
        <v>474</v>
      </c>
      <c r="B30" s="84" t="s">
        <v>475</v>
      </c>
      <c r="C30" s="85" t="s">
        <v>358</v>
      </c>
      <c r="D30" s="86">
        <f>D32+D33+D34</f>
        <v>7145.22</v>
      </c>
    </row>
    <row r="31" spans="1:4" ht="12.75" customHeight="1" x14ac:dyDescent="0.2">
      <c r="A31" s="81" t="s">
        <v>476</v>
      </c>
      <c r="B31" s="125" t="s">
        <v>477</v>
      </c>
      <c r="C31" s="126"/>
      <c r="D31" s="127"/>
    </row>
    <row r="32" spans="1:4" ht="25.5" x14ac:dyDescent="0.2">
      <c r="A32" s="81" t="s">
        <v>478</v>
      </c>
      <c r="B32" s="75" t="s">
        <v>479</v>
      </c>
      <c r="C32" s="82" t="s">
        <v>480</v>
      </c>
      <c r="D32" s="83">
        <v>0</v>
      </c>
    </row>
    <row r="33" spans="1:4" ht="25.5" x14ac:dyDescent="0.2">
      <c r="A33" s="81" t="s">
        <v>478</v>
      </c>
      <c r="B33" s="75" t="s">
        <v>481</v>
      </c>
      <c r="C33" s="82" t="s">
        <v>482</v>
      </c>
      <c r="D33" s="83">
        <v>0</v>
      </c>
    </row>
    <row r="34" spans="1:4" ht="25.5" x14ac:dyDescent="0.2">
      <c r="A34" s="81" t="s">
        <v>483</v>
      </c>
      <c r="B34" s="75" t="s">
        <v>539</v>
      </c>
      <c r="C34" s="82" t="s">
        <v>545</v>
      </c>
      <c r="D34" s="93">
        <v>7145.22</v>
      </c>
    </row>
    <row r="35" spans="1:4" x14ac:dyDescent="0.2">
      <c r="A35" s="81" t="s">
        <v>484</v>
      </c>
      <c r="B35" s="75" t="s">
        <v>485</v>
      </c>
      <c r="C35" s="82" t="s">
        <v>524</v>
      </c>
      <c r="D35" s="83">
        <f t="shared" ref="D35" si="0">(0)*1.2</f>
        <v>0</v>
      </c>
    </row>
    <row r="36" spans="1:4" ht="25.5" x14ac:dyDescent="0.2">
      <c r="A36" s="81" t="s">
        <v>486</v>
      </c>
      <c r="B36" s="84" t="s">
        <v>487</v>
      </c>
      <c r="C36" s="85" t="s">
        <v>358</v>
      </c>
      <c r="D36" s="86">
        <f>D40+D41+D44+D45+D46+D47+D48+D49+D50+D51+D52+D53+D54+D55+D56+D57+D58+D59+D60+D61+D42+D43+D39+D38</f>
        <v>90784.15</v>
      </c>
    </row>
    <row r="37" spans="1:4" ht="12.75" customHeight="1" x14ac:dyDescent="0.2">
      <c r="A37" s="81"/>
      <c r="B37" s="125" t="s">
        <v>477</v>
      </c>
      <c r="C37" s="126"/>
      <c r="D37" s="127"/>
    </row>
    <row r="38" spans="1:4" ht="25.5" x14ac:dyDescent="0.2">
      <c r="A38" s="98"/>
      <c r="B38" s="100" t="s">
        <v>553</v>
      </c>
      <c r="C38" s="110" t="s">
        <v>358</v>
      </c>
      <c r="D38" s="93">
        <v>3596.4</v>
      </c>
    </row>
    <row r="39" spans="1:4" x14ac:dyDescent="0.2">
      <c r="A39" s="98"/>
      <c r="B39" s="100" t="s">
        <v>555</v>
      </c>
      <c r="C39" s="110" t="s">
        <v>358</v>
      </c>
      <c r="D39" s="93">
        <v>1338</v>
      </c>
    </row>
    <row r="40" spans="1:4" x14ac:dyDescent="0.2">
      <c r="A40" s="94"/>
      <c r="B40" s="95" t="s">
        <v>546</v>
      </c>
      <c r="C40" s="110" t="s">
        <v>358</v>
      </c>
      <c r="D40" s="96">
        <v>3268.61</v>
      </c>
    </row>
    <row r="41" spans="1:4" x14ac:dyDescent="0.2">
      <c r="A41" s="94"/>
      <c r="B41" s="95" t="s">
        <v>547</v>
      </c>
      <c r="C41" s="97" t="s">
        <v>358</v>
      </c>
      <c r="D41" s="96">
        <v>368.9</v>
      </c>
    </row>
    <row r="42" spans="1:4" ht="25.5" x14ac:dyDescent="0.2">
      <c r="A42" s="98"/>
      <c r="B42" s="100" t="s">
        <v>549</v>
      </c>
      <c r="C42" s="97" t="s">
        <v>358</v>
      </c>
      <c r="D42" s="93">
        <v>2287.1999999999998</v>
      </c>
    </row>
    <row r="43" spans="1:4" ht="38.25" x14ac:dyDescent="0.2">
      <c r="A43" s="98"/>
      <c r="B43" s="100" t="s">
        <v>596</v>
      </c>
      <c r="C43" s="97" t="s">
        <v>358</v>
      </c>
      <c r="D43" s="93">
        <v>3169.2</v>
      </c>
    </row>
    <row r="44" spans="1:4" ht="51" x14ac:dyDescent="0.2">
      <c r="A44" s="98" t="s">
        <v>548</v>
      </c>
      <c r="B44" s="99" t="s">
        <v>549</v>
      </c>
      <c r="C44" s="97" t="s">
        <v>358</v>
      </c>
      <c r="D44" s="96">
        <v>1762.07</v>
      </c>
    </row>
    <row r="45" spans="1:4" ht="25.5" customHeight="1" x14ac:dyDescent="0.2">
      <c r="A45" s="98" t="s">
        <v>550</v>
      </c>
      <c r="B45" s="99" t="s">
        <v>551</v>
      </c>
      <c r="C45" s="97" t="s">
        <v>358</v>
      </c>
      <c r="D45" s="96">
        <v>2528.0500000000002</v>
      </c>
    </row>
    <row r="46" spans="1:4" ht="25.5" customHeight="1" x14ac:dyDescent="0.2">
      <c r="A46" s="128" t="s">
        <v>552</v>
      </c>
      <c r="B46" s="99" t="s">
        <v>549</v>
      </c>
      <c r="C46" s="97" t="s">
        <v>358</v>
      </c>
      <c r="D46" s="96">
        <v>1914.36</v>
      </c>
    </row>
    <row r="47" spans="1:4" ht="25.5" x14ac:dyDescent="0.2">
      <c r="A47" s="129"/>
      <c r="B47" s="99" t="s">
        <v>553</v>
      </c>
      <c r="C47" s="97" t="s">
        <v>358</v>
      </c>
      <c r="D47" s="96">
        <v>2445.29</v>
      </c>
    </row>
    <row r="48" spans="1:4" ht="27" customHeight="1" x14ac:dyDescent="0.2">
      <c r="A48" s="128" t="s">
        <v>554</v>
      </c>
      <c r="B48" s="100" t="s">
        <v>555</v>
      </c>
      <c r="C48" s="97" t="s">
        <v>358</v>
      </c>
      <c r="D48" s="93">
        <v>1077.56</v>
      </c>
    </row>
    <row r="49" spans="1:4" ht="27" customHeight="1" x14ac:dyDescent="0.2">
      <c r="A49" s="129"/>
      <c r="B49" s="100" t="s">
        <v>556</v>
      </c>
      <c r="C49" s="97" t="s">
        <v>358</v>
      </c>
      <c r="D49" s="93">
        <v>11206.07</v>
      </c>
    </row>
    <row r="50" spans="1:4" ht="27" customHeight="1" x14ac:dyDescent="0.2">
      <c r="A50" s="128" t="s">
        <v>557</v>
      </c>
      <c r="B50" s="101" t="s">
        <v>558</v>
      </c>
      <c r="C50" s="97" t="s">
        <v>358</v>
      </c>
      <c r="D50" s="102">
        <v>10912.37</v>
      </c>
    </row>
    <row r="51" spans="1:4" ht="27" customHeight="1" x14ac:dyDescent="0.2">
      <c r="A51" s="130"/>
      <c r="B51" s="101" t="s">
        <v>559</v>
      </c>
      <c r="C51" s="97" t="s">
        <v>358</v>
      </c>
      <c r="D51" s="102">
        <v>1591.28</v>
      </c>
    </row>
    <row r="52" spans="1:4" ht="27" customHeight="1" x14ac:dyDescent="0.2">
      <c r="A52" s="129"/>
      <c r="B52" s="101" t="s">
        <v>556</v>
      </c>
      <c r="C52" s="97" t="s">
        <v>358</v>
      </c>
      <c r="D52" s="102">
        <v>2936.05</v>
      </c>
    </row>
    <row r="53" spans="1:4" ht="27" customHeight="1" x14ac:dyDescent="0.2">
      <c r="A53" s="98" t="s">
        <v>560</v>
      </c>
      <c r="B53" s="101" t="s">
        <v>561</v>
      </c>
      <c r="C53" s="97" t="s">
        <v>358</v>
      </c>
      <c r="D53" s="102">
        <v>532.69000000000005</v>
      </c>
    </row>
    <row r="54" spans="1:4" ht="89.25" x14ac:dyDescent="0.2">
      <c r="A54" s="98" t="s">
        <v>562</v>
      </c>
      <c r="B54" s="104" t="s">
        <v>563</v>
      </c>
      <c r="C54" s="97" t="s">
        <v>358</v>
      </c>
      <c r="D54" s="102">
        <v>4311.29</v>
      </c>
    </row>
    <row r="55" spans="1:4" ht="63.75" x14ac:dyDescent="0.2">
      <c r="A55" s="98" t="s">
        <v>564</v>
      </c>
      <c r="B55" s="104" t="s">
        <v>556</v>
      </c>
      <c r="C55" s="97" t="s">
        <v>358</v>
      </c>
      <c r="D55" s="102">
        <v>1468.03</v>
      </c>
    </row>
    <row r="56" spans="1:4" ht="51" x14ac:dyDescent="0.2">
      <c r="A56" s="98" t="s">
        <v>565</v>
      </c>
      <c r="B56" s="104" t="s">
        <v>566</v>
      </c>
      <c r="C56" s="97" t="s">
        <v>358</v>
      </c>
      <c r="D56" s="102">
        <v>2150.2399999999998</v>
      </c>
    </row>
    <row r="57" spans="1:4" ht="27" customHeight="1" x14ac:dyDescent="0.2">
      <c r="A57" s="98" t="s">
        <v>567</v>
      </c>
      <c r="B57" s="95" t="s">
        <v>568</v>
      </c>
      <c r="C57" s="97" t="s">
        <v>358</v>
      </c>
      <c r="D57" s="96">
        <v>182.68</v>
      </c>
    </row>
    <row r="58" spans="1:4" ht="25.5" x14ac:dyDescent="0.2">
      <c r="A58" s="128" t="s">
        <v>569</v>
      </c>
      <c r="B58" s="100" t="s">
        <v>570</v>
      </c>
      <c r="C58" s="97" t="s">
        <v>358</v>
      </c>
      <c r="D58" s="93">
        <v>1580.39</v>
      </c>
    </row>
    <row r="59" spans="1:4" ht="38.25" x14ac:dyDescent="0.2">
      <c r="A59" s="129"/>
      <c r="B59" s="100" t="s">
        <v>571</v>
      </c>
      <c r="C59" s="97" t="s">
        <v>358</v>
      </c>
      <c r="D59" s="93">
        <v>5391.83</v>
      </c>
    </row>
    <row r="60" spans="1:4" x14ac:dyDescent="0.2">
      <c r="A60" s="94"/>
      <c r="B60" s="95" t="s">
        <v>593</v>
      </c>
      <c r="C60" s="97" t="s">
        <v>358</v>
      </c>
      <c r="D60" s="96">
        <v>9084.43</v>
      </c>
    </row>
    <row r="61" spans="1:4" ht="15" customHeight="1" x14ac:dyDescent="0.2">
      <c r="A61" s="98" t="s">
        <v>567</v>
      </c>
      <c r="B61" s="101" t="s">
        <v>572</v>
      </c>
      <c r="C61" s="97" t="s">
        <v>358</v>
      </c>
      <c r="D61" s="102">
        <v>15681.16</v>
      </c>
    </row>
    <row r="62" spans="1:4" x14ac:dyDescent="0.2">
      <c r="A62" s="81" t="s">
        <v>488</v>
      </c>
      <c r="B62" s="84" t="s">
        <v>489</v>
      </c>
      <c r="C62" s="87" t="s">
        <v>358</v>
      </c>
      <c r="D62" s="86">
        <f>D64+D65+D66+D67+D68+D69+D70+D71+D72+D73+D74+D75</f>
        <v>34632.89</v>
      </c>
    </row>
    <row r="63" spans="1:4" ht="12.75" customHeight="1" x14ac:dyDescent="0.2">
      <c r="A63" s="81"/>
      <c r="B63" s="125" t="s">
        <v>477</v>
      </c>
      <c r="C63" s="126"/>
      <c r="D63" s="127"/>
    </row>
    <row r="64" spans="1:4" s="109" customFormat="1" x14ac:dyDescent="0.2">
      <c r="A64" s="105"/>
      <c r="B64" s="106" t="s">
        <v>578</v>
      </c>
      <c r="C64" s="108" t="s">
        <v>358</v>
      </c>
      <c r="D64" s="107">
        <v>9692</v>
      </c>
    </row>
    <row r="65" spans="1:4" s="109" customFormat="1" x14ac:dyDescent="0.2">
      <c r="A65" s="105" t="s">
        <v>579</v>
      </c>
      <c r="B65" s="106" t="s">
        <v>580</v>
      </c>
      <c r="C65" s="108" t="s">
        <v>358</v>
      </c>
      <c r="D65" s="107">
        <v>5455.1</v>
      </c>
    </row>
    <row r="66" spans="1:4" x14ac:dyDescent="0.2">
      <c r="A66" s="94"/>
      <c r="B66" s="95" t="s">
        <v>581</v>
      </c>
      <c r="C66" s="108" t="s">
        <v>358</v>
      </c>
      <c r="D66" s="96">
        <v>1899.01</v>
      </c>
    </row>
    <row r="67" spans="1:4" x14ac:dyDescent="0.2">
      <c r="A67" s="94"/>
      <c r="B67" s="95" t="s">
        <v>582</v>
      </c>
      <c r="C67" s="108" t="s">
        <v>358</v>
      </c>
      <c r="D67" s="96">
        <v>806.69</v>
      </c>
    </row>
    <row r="68" spans="1:4" ht="15" customHeight="1" x14ac:dyDescent="0.2">
      <c r="A68" s="94"/>
      <c r="B68" s="101" t="s">
        <v>583</v>
      </c>
      <c r="C68" s="108" t="s">
        <v>358</v>
      </c>
      <c r="D68" s="102">
        <v>2718.08</v>
      </c>
    </row>
    <row r="69" spans="1:4" x14ac:dyDescent="0.2">
      <c r="A69" s="94"/>
      <c r="B69" s="95" t="s">
        <v>584</v>
      </c>
      <c r="C69" s="108" t="s">
        <v>358</v>
      </c>
      <c r="D69" s="96">
        <v>288.49</v>
      </c>
    </row>
    <row r="70" spans="1:4" x14ac:dyDescent="0.2">
      <c r="A70" s="94"/>
      <c r="B70" s="101" t="s">
        <v>585</v>
      </c>
      <c r="C70" s="108" t="s">
        <v>358</v>
      </c>
      <c r="D70" s="102">
        <v>662.11</v>
      </c>
    </row>
    <row r="71" spans="1:4" x14ac:dyDescent="0.2">
      <c r="A71" s="94"/>
      <c r="B71" s="100" t="s">
        <v>586</v>
      </c>
      <c r="C71" s="108" t="s">
        <v>358</v>
      </c>
      <c r="D71" s="96">
        <v>2590.21</v>
      </c>
    </row>
    <row r="72" spans="1:4" x14ac:dyDescent="0.2">
      <c r="A72" s="94"/>
      <c r="B72" s="100" t="s">
        <v>597</v>
      </c>
      <c r="C72" s="108" t="s">
        <v>358</v>
      </c>
      <c r="D72" s="93">
        <v>6778.86</v>
      </c>
    </row>
    <row r="73" spans="1:4" x14ac:dyDescent="0.2">
      <c r="A73" s="94"/>
      <c r="B73" s="100" t="s">
        <v>598</v>
      </c>
      <c r="C73" s="108" t="s">
        <v>358</v>
      </c>
      <c r="D73" s="93">
        <v>1483.2</v>
      </c>
    </row>
    <row r="74" spans="1:4" x14ac:dyDescent="0.2">
      <c r="A74" s="94"/>
      <c r="B74" s="100" t="s">
        <v>602</v>
      </c>
      <c r="C74" s="108" t="s">
        <v>358</v>
      </c>
      <c r="D74" s="93">
        <v>302.04000000000002</v>
      </c>
    </row>
    <row r="75" spans="1:4" ht="38.25" x14ac:dyDescent="0.2">
      <c r="A75" s="94"/>
      <c r="B75" s="100" t="s">
        <v>603</v>
      </c>
      <c r="C75" s="108" t="s">
        <v>358</v>
      </c>
      <c r="D75" s="93">
        <v>1957.1</v>
      </c>
    </row>
    <row r="76" spans="1:4" x14ac:dyDescent="0.2">
      <c r="A76" s="81" t="s">
        <v>490</v>
      </c>
      <c r="B76" s="84" t="s">
        <v>491</v>
      </c>
      <c r="C76" s="87" t="s">
        <v>358</v>
      </c>
      <c r="D76" s="86">
        <f>D78</f>
        <v>30303.95</v>
      </c>
    </row>
    <row r="77" spans="1:4" ht="12.75" customHeight="1" x14ac:dyDescent="0.2">
      <c r="A77" s="81"/>
      <c r="B77" s="125" t="s">
        <v>477</v>
      </c>
      <c r="C77" s="126"/>
      <c r="D77" s="127"/>
    </row>
    <row r="78" spans="1:4" ht="38.25" x14ac:dyDescent="0.2">
      <c r="A78" s="98" t="s">
        <v>575</v>
      </c>
      <c r="B78" s="104" t="s">
        <v>576</v>
      </c>
      <c r="C78" s="103" t="s">
        <v>358</v>
      </c>
      <c r="D78" s="102">
        <v>30303.95</v>
      </c>
    </row>
    <row r="79" spans="1:4" x14ac:dyDescent="0.2">
      <c r="A79" s="81" t="s">
        <v>492</v>
      </c>
      <c r="B79" s="84" t="s">
        <v>493</v>
      </c>
      <c r="C79" s="87" t="s">
        <v>358</v>
      </c>
      <c r="D79" s="86">
        <f>D81+D82+D83+D85+D84</f>
        <v>13615.190000000002</v>
      </c>
    </row>
    <row r="80" spans="1:4" ht="12.75" customHeight="1" x14ac:dyDescent="0.2">
      <c r="A80" s="81"/>
      <c r="B80" s="125" t="s">
        <v>477</v>
      </c>
      <c r="C80" s="126"/>
      <c r="D80" s="127"/>
    </row>
    <row r="81" spans="1:4" ht="15" customHeight="1" x14ac:dyDescent="0.2">
      <c r="A81" s="98"/>
      <c r="B81" s="101" t="s">
        <v>573</v>
      </c>
      <c r="C81" s="103" t="s">
        <v>358</v>
      </c>
      <c r="D81" s="102">
        <v>2092.56</v>
      </c>
    </row>
    <row r="82" spans="1:4" ht="15" customHeight="1" x14ac:dyDescent="0.2">
      <c r="A82" s="98"/>
      <c r="B82" s="101" t="s">
        <v>574</v>
      </c>
      <c r="C82" s="103" t="s">
        <v>358</v>
      </c>
      <c r="D82" s="102">
        <v>5135.22</v>
      </c>
    </row>
    <row r="83" spans="1:4" x14ac:dyDescent="0.2">
      <c r="A83" s="94"/>
      <c r="B83" s="95" t="s">
        <v>594</v>
      </c>
      <c r="C83" s="103" t="s">
        <v>358</v>
      </c>
      <c r="D83" s="96">
        <v>716.29</v>
      </c>
    </row>
    <row r="84" spans="1:4" ht="25.5" x14ac:dyDescent="0.2">
      <c r="A84" s="94"/>
      <c r="B84" s="95" t="s">
        <v>601</v>
      </c>
      <c r="C84" s="103" t="s">
        <v>358</v>
      </c>
      <c r="D84" s="96">
        <v>3052.8</v>
      </c>
    </row>
    <row r="85" spans="1:4" ht="76.5" x14ac:dyDescent="0.2">
      <c r="A85" s="94"/>
      <c r="B85" s="95" t="s">
        <v>595</v>
      </c>
      <c r="C85" s="103" t="s">
        <v>358</v>
      </c>
      <c r="D85" s="96">
        <v>2618.3200000000002</v>
      </c>
    </row>
    <row r="86" spans="1:4" x14ac:dyDescent="0.2">
      <c r="A86" s="81" t="s">
        <v>494</v>
      </c>
      <c r="B86" s="84" t="s">
        <v>495</v>
      </c>
      <c r="C86" s="87" t="s">
        <v>358</v>
      </c>
      <c r="D86" s="86">
        <f>D88+D89</f>
        <v>6806.6900000000005</v>
      </c>
    </row>
    <row r="87" spans="1:4" ht="12.75" customHeight="1" x14ac:dyDescent="0.2">
      <c r="A87" s="81"/>
      <c r="B87" s="125" t="s">
        <v>477</v>
      </c>
      <c r="C87" s="126"/>
      <c r="D87" s="127"/>
    </row>
    <row r="88" spans="1:4" ht="38.25" x14ac:dyDescent="0.2">
      <c r="A88" s="98" t="s">
        <v>587</v>
      </c>
      <c r="B88" s="95" t="s">
        <v>588</v>
      </c>
      <c r="C88" s="97" t="s">
        <v>358</v>
      </c>
      <c r="D88" s="96">
        <v>3272.3</v>
      </c>
    </row>
    <row r="89" spans="1:4" ht="56.25" x14ac:dyDescent="0.2">
      <c r="A89" s="111" t="s">
        <v>600</v>
      </c>
      <c r="B89" s="99" t="s">
        <v>599</v>
      </c>
      <c r="C89" s="97" t="s">
        <v>358</v>
      </c>
      <c r="D89" s="96">
        <v>3534.39</v>
      </c>
    </row>
    <row r="90" spans="1:4" ht="13.5" customHeight="1" x14ac:dyDescent="0.2">
      <c r="A90" s="81" t="s">
        <v>496</v>
      </c>
      <c r="B90" s="84" t="s">
        <v>497</v>
      </c>
      <c r="C90" s="87" t="s">
        <v>358</v>
      </c>
      <c r="D90" s="86">
        <v>0</v>
      </c>
    </row>
    <row r="91" spans="1:4" ht="12.75" customHeight="1" x14ac:dyDescent="0.2">
      <c r="A91" s="81"/>
      <c r="B91" s="125" t="s">
        <v>477</v>
      </c>
      <c r="C91" s="126"/>
      <c r="D91" s="127"/>
    </row>
    <row r="92" spans="1:4" x14ac:dyDescent="0.2">
      <c r="A92" s="81" t="s">
        <v>498</v>
      </c>
      <c r="B92" s="84" t="s">
        <v>499</v>
      </c>
      <c r="C92" s="87" t="s">
        <v>358</v>
      </c>
      <c r="D92" s="86">
        <f>D94</f>
        <v>5610.89</v>
      </c>
    </row>
    <row r="93" spans="1:4" ht="12.75" customHeight="1" x14ac:dyDescent="0.2">
      <c r="A93" s="81"/>
      <c r="B93" s="125" t="s">
        <v>477</v>
      </c>
      <c r="C93" s="126"/>
      <c r="D93" s="127"/>
    </row>
    <row r="94" spans="1:4" ht="25.5" x14ac:dyDescent="0.2">
      <c r="A94" s="94"/>
      <c r="B94" s="95" t="s">
        <v>577</v>
      </c>
      <c r="C94" s="97" t="s">
        <v>358</v>
      </c>
      <c r="D94" s="96">
        <v>5610.89</v>
      </c>
    </row>
    <row r="95" spans="1:4" ht="25.5" x14ac:dyDescent="0.2">
      <c r="A95" s="81" t="s">
        <v>500</v>
      </c>
      <c r="B95" s="75" t="s">
        <v>522</v>
      </c>
      <c r="C95" s="82" t="s">
        <v>358</v>
      </c>
      <c r="D95" s="89">
        <v>0</v>
      </c>
    </row>
    <row r="96" spans="1:4" x14ac:dyDescent="0.2">
      <c r="A96" s="81" t="s">
        <v>520</v>
      </c>
      <c r="B96" s="75" t="s">
        <v>521</v>
      </c>
      <c r="C96" s="82" t="s">
        <v>358</v>
      </c>
      <c r="D96" s="65">
        <v>0</v>
      </c>
    </row>
    <row r="97" spans="1:4" ht="25.5" x14ac:dyDescent="0.2">
      <c r="A97" s="81" t="s">
        <v>501</v>
      </c>
      <c r="B97" s="75" t="s">
        <v>502</v>
      </c>
      <c r="C97" s="82" t="s">
        <v>358</v>
      </c>
      <c r="D97" s="65">
        <v>0</v>
      </c>
    </row>
    <row r="98" spans="1:4" ht="25.5" x14ac:dyDescent="0.2">
      <c r="A98" s="81" t="s">
        <v>503</v>
      </c>
      <c r="B98" s="75" t="s">
        <v>504</v>
      </c>
      <c r="C98" s="82" t="s">
        <v>358</v>
      </c>
      <c r="D98" s="65">
        <v>0</v>
      </c>
    </row>
    <row r="99" spans="1:4" ht="25.5" x14ac:dyDescent="0.2">
      <c r="A99" s="81" t="s">
        <v>505</v>
      </c>
      <c r="B99" s="75" t="s">
        <v>506</v>
      </c>
      <c r="C99" s="82" t="s">
        <v>358</v>
      </c>
      <c r="D99" s="89">
        <v>0</v>
      </c>
    </row>
    <row r="100" spans="1:4" ht="25.5" x14ac:dyDescent="0.2">
      <c r="A100" s="81" t="s">
        <v>507</v>
      </c>
      <c r="B100" s="75" t="s">
        <v>508</v>
      </c>
      <c r="C100" s="82" t="s">
        <v>358</v>
      </c>
      <c r="D100" s="89">
        <v>0</v>
      </c>
    </row>
    <row r="101" spans="1:4" ht="25.5" x14ac:dyDescent="0.2">
      <c r="A101" s="81" t="s">
        <v>509</v>
      </c>
      <c r="B101" s="75" t="s">
        <v>510</v>
      </c>
      <c r="C101" s="82" t="s">
        <v>358</v>
      </c>
      <c r="D101" s="89">
        <v>0</v>
      </c>
    </row>
    <row r="102" spans="1:4" x14ac:dyDescent="0.2">
      <c r="A102" s="81" t="s">
        <v>511</v>
      </c>
      <c r="B102" s="75" t="s">
        <v>512</v>
      </c>
      <c r="C102" s="82" t="s">
        <v>358</v>
      </c>
      <c r="D102" s="65">
        <v>0</v>
      </c>
    </row>
    <row r="103" spans="1:4" ht="38.25" x14ac:dyDescent="0.2">
      <c r="A103" s="81" t="s">
        <v>513</v>
      </c>
      <c r="B103" s="75" t="s">
        <v>514</v>
      </c>
      <c r="C103" s="82" t="s">
        <v>358</v>
      </c>
      <c r="D103" s="89">
        <v>2528</v>
      </c>
    </row>
    <row r="104" spans="1:4" ht="51" x14ac:dyDescent="0.2">
      <c r="A104" s="120" t="s">
        <v>515</v>
      </c>
      <c r="B104" s="75" t="s">
        <v>516</v>
      </c>
      <c r="C104" s="82" t="s">
        <v>358</v>
      </c>
      <c r="D104" s="92">
        <f>D105+D106+D107</f>
        <v>6846.4279999999999</v>
      </c>
    </row>
    <row r="105" spans="1:4" ht="25.5" x14ac:dyDescent="0.2">
      <c r="A105" s="121"/>
      <c r="B105" s="75" t="s">
        <v>538</v>
      </c>
      <c r="C105" s="82" t="s">
        <v>358</v>
      </c>
      <c r="D105" s="65">
        <f>(131.94)*1.2</f>
        <v>158.328</v>
      </c>
    </row>
    <row r="106" spans="1:4" x14ac:dyDescent="0.2">
      <c r="A106" s="98" t="s">
        <v>589</v>
      </c>
      <c r="B106" s="101" t="s">
        <v>590</v>
      </c>
      <c r="C106" s="82" t="s">
        <v>358</v>
      </c>
      <c r="D106" s="102">
        <v>1556.88</v>
      </c>
    </row>
    <row r="107" spans="1:4" ht="38.25" x14ac:dyDescent="0.2">
      <c r="A107" s="98" t="s">
        <v>591</v>
      </c>
      <c r="B107" s="101" t="s">
        <v>592</v>
      </c>
      <c r="C107" s="82" t="s">
        <v>358</v>
      </c>
      <c r="D107" s="102">
        <v>5131.22</v>
      </c>
    </row>
    <row r="108" spans="1:4" x14ac:dyDescent="0.2">
      <c r="A108" s="81" t="s">
        <v>517</v>
      </c>
      <c r="B108" s="84" t="s">
        <v>518</v>
      </c>
      <c r="C108" s="87" t="s">
        <v>358</v>
      </c>
      <c r="D108" s="63"/>
    </row>
    <row r="109" spans="1:4" x14ac:dyDescent="0.2">
      <c r="A109" s="124" t="s">
        <v>169</v>
      </c>
      <c r="B109" s="124"/>
      <c r="C109" s="124"/>
      <c r="D109" s="124"/>
    </row>
    <row r="110" spans="1:4" x14ac:dyDescent="0.2">
      <c r="A110" s="74" t="s">
        <v>376</v>
      </c>
      <c r="B110" s="75" t="s">
        <v>170</v>
      </c>
      <c r="C110" s="76" t="s">
        <v>348</v>
      </c>
      <c r="D110" s="62"/>
    </row>
    <row r="111" spans="1:4" x14ac:dyDescent="0.2">
      <c r="A111" s="74" t="s">
        <v>377</v>
      </c>
      <c r="B111" s="75" t="s">
        <v>171</v>
      </c>
      <c r="C111" s="76" t="s">
        <v>348</v>
      </c>
      <c r="D111" s="62"/>
    </row>
    <row r="112" spans="1:4" ht="25.5" x14ac:dyDescent="0.2">
      <c r="A112" s="74" t="s">
        <v>378</v>
      </c>
      <c r="B112" s="75" t="s">
        <v>172</v>
      </c>
      <c r="C112" s="76" t="s">
        <v>348</v>
      </c>
      <c r="D112" s="62"/>
    </row>
    <row r="113" spans="1:4" ht="12.75" customHeight="1" x14ac:dyDescent="0.2">
      <c r="A113" s="74" t="s">
        <v>379</v>
      </c>
      <c r="B113" s="75" t="s">
        <v>173</v>
      </c>
      <c r="C113" s="76" t="s">
        <v>358</v>
      </c>
      <c r="D113" s="62"/>
    </row>
    <row r="114" spans="1:4" x14ac:dyDescent="0.2">
      <c r="A114" s="124" t="s">
        <v>37</v>
      </c>
      <c r="B114" s="124"/>
      <c r="C114" s="124"/>
      <c r="D114" s="124"/>
    </row>
    <row r="115" spans="1:4" ht="25.5" x14ac:dyDescent="0.2">
      <c r="A115" s="74" t="s">
        <v>380</v>
      </c>
      <c r="B115" s="75" t="s">
        <v>38</v>
      </c>
      <c r="C115" s="76" t="s">
        <v>358</v>
      </c>
      <c r="D115" s="88">
        <f>D117</f>
        <v>0</v>
      </c>
    </row>
    <row r="116" spans="1:4" x14ac:dyDescent="0.2">
      <c r="A116" s="74" t="s">
        <v>381</v>
      </c>
      <c r="B116" s="77" t="s">
        <v>465</v>
      </c>
      <c r="C116" s="76" t="s">
        <v>358</v>
      </c>
      <c r="D116" s="62"/>
    </row>
    <row r="117" spans="1:4" x14ac:dyDescent="0.2">
      <c r="A117" s="74" t="s">
        <v>382</v>
      </c>
      <c r="B117" s="77" t="s">
        <v>466</v>
      </c>
      <c r="C117" s="76" t="s">
        <v>358</v>
      </c>
      <c r="D117" s="90">
        <v>0</v>
      </c>
    </row>
    <row r="118" spans="1:4" ht="25.5" x14ac:dyDescent="0.2">
      <c r="A118" s="74" t="s">
        <v>383</v>
      </c>
      <c r="B118" s="75" t="s">
        <v>39</v>
      </c>
      <c r="C118" s="76" t="s">
        <v>358</v>
      </c>
      <c r="D118" s="88">
        <f>D120+D115</f>
        <v>214854.52000000002</v>
      </c>
    </row>
    <row r="119" spans="1:4" x14ac:dyDescent="0.2">
      <c r="A119" s="43" t="s">
        <v>384</v>
      </c>
      <c r="B119" s="46" t="s">
        <v>465</v>
      </c>
      <c r="C119" s="45" t="s">
        <v>358</v>
      </c>
      <c r="D119" s="51"/>
    </row>
    <row r="120" spans="1:4" x14ac:dyDescent="0.2">
      <c r="A120" s="43" t="s">
        <v>385</v>
      </c>
      <c r="B120" s="46" t="s">
        <v>466</v>
      </c>
      <c r="C120" s="45" t="s">
        <v>358</v>
      </c>
      <c r="D120" s="52">
        <f>D25</f>
        <v>214854.52000000002</v>
      </c>
    </row>
    <row r="121" spans="1:4" x14ac:dyDescent="0.2">
      <c r="A121" s="122" t="s">
        <v>174</v>
      </c>
      <c r="B121" s="122"/>
      <c r="C121" s="122"/>
      <c r="D121" s="122"/>
    </row>
    <row r="122" spans="1:4" x14ac:dyDescent="0.2">
      <c r="A122" s="43" t="s">
        <v>415</v>
      </c>
      <c r="B122" s="47" t="s">
        <v>416</v>
      </c>
      <c r="C122" s="45" t="s">
        <v>327</v>
      </c>
      <c r="D122" s="51"/>
    </row>
    <row r="123" spans="1:4" x14ac:dyDescent="0.2">
      <c r="A123" s="43" t="s">
        <v>417</v>
      </c>
      <c r="B123" s="44" t="s">
        <v>407</v>
      </c>
      <c r="C123" s="45" t="s">
        <v>327</v>
      </c>
      <c r="D123" s="51" t="s">
        <v>226</v>
      </c>
    </row>
    <row r="124" spans="1:4" ht="14.25" customHeight="1" x14ac:dyDescent="0.2">
      <c r="A124" s="43" t="s">
        <v>418</v>
      </c>
      <c r="B124" s="44" t="s">
        <v>40</v>
      </c>
      <c r="C124" s="45" t="s">
        <v>27</v>
      </c>
      <c r="D124" s="53">
        <f>D125/((2552.1*6+2634.69*6)/2)</f>
        <v>0</v>
      </c>
    </row>
    <row r="125" spans="1:4" x14ac:dyDescent="0.2">
      <c r="A125" s="43" t="s">
        <v>419</v>
      </c>
      <c r="B125" s="44" t="s">
        <v>93</v>
      </c>
      <c r="C125" s="45" t="s">
        <v>358</v>
      </c>
      <c r="D125" s="49">
        <v>0</v>
      </c>
    </row>
    <row r="126" spans="1:4" x14ac:dyDescent="0.2">
      <c r="A126" s="43" t="s">
        <v>420</v>
      </c>
      <c r="B126" s="44" t="s">
        <v>175</v>
      </c>
      <c r="C126" s="45" t="s">
        <v>358</v>
      </c>
      <c r="D126" s="49">
        <v>0</v>
      </c>
    </row>
    <row r="127" spans="1:4" x14ac:dyDescent="0.2">
      <c r="A127" s="43" t="s">
        <v>421</v>
      </c>
      <c r="B127" s="44" t="s">
        <v>176</v>
      </c>
      <c r="C127" s="45" t="s">
        <v>358</v>
      </c>
      <c r="D127" s="49">
        <f>D125-D126</f>
        <v>0</v>
      </c>
    </row>
    <row r="128" spans="1:4" ht="25.5" x14ac:dyDescent="0.2">
      <c r="A128" s="43" t="s">
        <v>422</v>
      </c>
      <c r="B128" s="44" t="s">
        <v>177</v>
      </c>
      <c r="C128" s="45" t="s">
        <v>358</v>
      </c>
      <c r="D128" s="49">
        <f>D125</f>
        <v>0</v>
      </c>
    </row>
    <row r="129" spans="1:4" ht="12.75" customHeight="1" x14ac:dyDescent="0.2">
      <c r="A129" s="43" t="s">
        <v>423</v>
      </c>
      <c r="B129" s="44" t="s">
        <v>178</v>
      </c>
      <c r="C129" s="45" t="s">
        <v>358</v>
      </c>
      <c r="D129" s="49">
        <f>D126</f>
        <v>0</v>
      </c>
    </row>
    <row r="130" spans="1:4" ht="25.5" x14ac:dyDescent="0.2">
      <c r="A130" s="43" t="s">
        <v>424</v>
      </c>
      <c r="B130" s="44" t="s">
        <v>179</v>
      </c>
      <c r="C130" s="45" t="s">
        <v>358</v>
      </c>
      <c r="D130" s="49">
        <f>D127</f>
        <v>0</v>
      </c>
    </row>
    <row r="131" spans="1:4" ht="25.5" x14ac:dyDescent="0.2">
      <c r="A131" s="43" t="s">
        <v>394</v>
      </c>
      <c r="B131" s="44" t="s">
        <v>180</v>
      </c>
      <c r="C131" s="45" t="s">
        <v>358</v>
      </c>
      <c r="D131" s="49"/>
    </row>
    <row r="132" spans="1:4" x14ac:dyDescent="0.2">
      <c r="A132" s="43" t="s">
        <v>425</v>
      </c>
      <c r="B132" s="47" t="s">
        <v>426</v>
      </c>
      <c r="C132" s="45" t="s">
        <v>327</v>
      </c>
      <c r="D132" s="51"/>
    </row>
    <row r="133" spans="1:4" x14ac:dyDescent="0.2">
      <c r="A133" s="43" t="s">
        <v>427</v>
      </c>
      <c r="B133" s="44" t="s">
        <v>407</v>
      </c>
      <c r="C133" s="45" t="s">
        <v>327</v>
      </c>
      <c r="D133" s="54" t="s">
        <v>225</v>
      </c>
    </row>
    <row r="134" spans="1:4" x14ac:dyDescent="0.2">
      <c r="A134" s="43" t="s">
        <v>428</v>
      </c>
      <c r="B134" s="44" t="s">
        <v>40</v>
      </c>
      <c r="C134" s="45" t="s">
        <v>27</v>
      </c>
      <c r="D134" s="69">
        <f>D135/((33.31*6+35.38*6)/12)</f>
        <v>0</v>
      </c>
    </row>
    <row r="135" spans="1:4" x14ac:dyDescent="0.2">
      <c r="A135" s="43" t="s">
        <v>429</v>
      </c>
      <c r="B135" s="44" t="s">
        <v>93</v>
      </c>
      <c r="C135" s="45" t="s">
        <v>358</v>
      </c>
      <c r="D135" s="49">
        <v>0</v>
      </c>
    </row>
    <row r="136" spans="1:4" x14ac:dyDescent="0.2">
      <c r="A136" s="43" t="s">
        <v>430</v>
      </c>
      <c r="B136" s="44" t="s">
        <v>175</v>
      </c>
      <c r="C136" s="45" t="s">
        <v>358</v>
      </c>
      <c r="D136" s="49">
        <v>0</v>
      </c>
    </row>
    <row r="137" spans="1:4" x14ac:dyDescent="0.2">
      <c r="A137" s="43" t="s">
        <v>431</v>
      </c>
      <c r="B137" s="44" t="s">
        <v>176</v>
      </c>
      <c r="C137" s="45" t="s">
        <v>358</v>
      </c>
      <c r="D137" s="49">
        <f>D135-D136</f>
        <v>0</v>
      </c>
    </row>
    <row r="138" spans="1:4" ht="25.5" x14ac:dyDescent="0.2">
      <c r="A138" s="43" t="s">
        <v>432</v>
      </c>
      <c r="B138" s="44" t="s">
        <v>177</v>
      </c>
      <c r="C138" s="45" t="s">
        <v>358</v>
      </c>
      <c r="D138" s="49">
        <f>D135</f>
        <v>0</v>
      </c>
    </row>
    <row r="139" spans="1:4" ht="25.5" x14ac:dyDescent="0.2">
      <c r="A139" s="43" t="s">
        <v>433</v>
      </c>
      <c r="B139" s="44" t="s">
        <v>178</v>
      </c>
      <c r="C139" s="45" t="s">
        <v>358</v>
      </c>
      <c r="D139" s="49">
        <f>D136</f>
        <v>0</v>
      </c>
    </row>
    <row r="140" spans="1:4" ht="25.5" x14ac:dyDescent="0.2">
      <c r="A140" s="43" t="s">
        <v>434</v>
      </c>
      <c r="B140" s="44" t="s">
        <v>179</v>
      </c>
      <c r="C140" s="45" t="s">
        <v>358</v>
      </c>
      <c r="D140" s="49">
        <f>D137</f>
        <v>0</v>
      </c>
    </row>
    <row r="141" spans="1:4" x14ac:dyDescent="0.2">
      <c r="A141" s="43" t="s">
        <v>435</v>
      </c>
      <c r="B141" s="47" t="s">
        <v>436</v>
      </c>
      <c r="C141" s="45" t="s">
        <v>327</v>
      </c>
      <c r="D141" s="54"/>
    </row>
    <row r="142" spans="1:4" x14ac:dyDescent="0.2">
      <c r="A142" s="43" t="s">
        <v>437</v>
      </c>
      <c r="B142" s="44" t="s">
        <v>407</v>
      </c>
      <c r="C142" s="45" t="s">
        <v>327</v>
      </c>
      <c r="D142" s="54" t="s">
        <v>225</v>
      </c>
    </row>
    <row r="143" spans="1:4" x14ac:dyDescent="0.2">
      <c r="A143" s="43" t="s">
        <v>438</v>
      </c>
      <c r="B143" s="44" t="s">
        <v>40</v>
      </c>
      <c r="C143" s="45" t="s">
        <v>27</v>
      </c>
      <c r="D143" s="55">
        <f>D144/((28.84*6+30.73*6)/12)</f>
        <v>0</v>
      </c>
    </row>
    <row r="144" spans="1:4" x14ac:dyDescent="0.2">
      <c r="A144" s="43" t="s">
        <v>439</v>
      </c>
      <c r="B144" s="44" t="s">
        <v>93</v>
      </c>
      <c r="C144" s="45" t="s">
        <v>358</v>
      </c>
      <c r="D144" s="49">
        <v>0</v>
      </c>
    </row>
    <row r="145" spans="1:4" x14ac:dyDescent="0.2">
      <c r="A145" s="43" t="s">
        <v>440</v>
      </c>
      <c r="B145" s="44" t="s">
        <v>175</v>
      </c>
      <c r="C145" s="45" t="s">
        <v>358</v>
      </c>
      <c r="D145" s="49">
        <v>0</v>
      </c>
    </row>
    <row r="146" spans="1:4" x14ac:dyDescent="0.2">
      <c r="A146" s="43" t="s">
        <v>441</v>
      </c>
      <c r="B146" s="44" t="s">
        <v>176</v>
      </c>
      <c r="C146" s="45" t="s">
        <v>358</v>
      </c>
      <c r="D146" s="49">
        <f>D144-D145</f>
        <v>0</v>
      </c>
    </row>
    <row r="147" spans="1:4" ht="25.5" x14ac:dyDescent="0.2">
      <c r="A147" s="43" t="s">
        <v>442</v>
      </c>
      <c r="B147" s="44" t="s">
        <v>177</v>
      </c>
      <c r="C147" s="45" t="s">
        <v>358</v>
      </c>
      <c r="D147" s="49">
        <f>D144</f>
        <v>0</v>
      </c>
    </row>
    <row r="148" spans="1:4" ht="25.5" x14ac:dyDescent="0.2">
      <c r="A148" s="43" t="s">
        <v>443</v>
      </c>
      <c r="B148" s="44" t="s">
        <v>178</v>
      </c>
      <c r="C148" s="45" t="s">
        <v>358</v>
      </c>
      <c r="D148" s="49">
        <f>D145</f>
        <v>0</v>
      </c>
    </row>
    <row r="149" spans="1:4" ht="25.5" x14ac:dyDescent="0.2">
      <c r="A149" s="43" t="s">
        <v>444</v>
      </c>
      <c r="B149" s="44" t="s">
        <v>179</v>
      </c>
      <c r="C149" s="45" t="s">
        <v>358</v>
      </c>
      <c r="D149" s="49">
        <f>D146</f>
        <v>0</v>
      </c>
    </row>
    <row r="150" spans="1:4" ht="13.5" customHeight="1" x14ac:dyDescent="0.2">
      <c r="A150" s="43" t="s">
        <v>445</v>
      </c>
      <c r="B150" s="47" t="s">
        <v>446</v>
      </c>
      <c r="C150" s="45" t="s">
        <v>327</v>
      </c>
      <c r="D150" s="51"/>
    </row>
    <row r="151" spans="1:4" x14ac:dyDescent="0.2">
      <c r="A151" s="43" t="s">
        <v>447</v>
      </c>
      <c r="B151" s="44" t="s">
        <v>407</v>
      </c>
      <c r="C151" s="45" t="s">
        <v>327</v>
      </c>
      <c r="D151" s="54" t="s">
        <v>408</v>
      </c>
    </row>
    <row r="152" spans="1:4" x14ac:dyDescent="0.2">
      <c r="A152" s="43" t="s">
        <v>448</v>
      </c>
      <c r="B152" s="44" t="s">
        <v>40</v>
      </c>
      <c r="C152" s="45" t="s">
        <v>27</v>
      </c>
      <c r="D152" s="55">
        <f>D153/((5.38*6+5.56*6)/12)</f>
        <v>0</v>
      </c>
    </row>
    <row r="153" spans="1:4" x14ac:dyDescent="0.2">
      <c r="A153" s="43" t="s">
        <v>449</v>
      </c>
      <c r="B153" s="44" t="s">
        <v>93</v>
      </c>
      <c r="C153" s="45" t="s">
        <v>358</v>
      </c>
      <c r="D153" s="49">
        <v>0</v>
      </c>
    </row>
    <row r="154" spans="1:4" x14ac:dyDescent="0.2">
      <c r="A154" s="43" t="s">
        <v>450</v>
      </c>
      <c r="B154" s="44" t="s">
        <v>175</v>
      </c>
      <c r="C154" s="45" t="s">
        <v>358</v>
      </c>
      <c r="D154" s="49">
        <v>0</v>
      </c>
    </row>
    <row r="155" spans="1:4" x14ac:dyDescent="0.2">
      <c r="A155" s="43" t="s">
        <v>451</v>
      </c>
      <c r="B155" s="44" t="s">
        <v>176</v>
      </c>
      <c r="C155" s="45" t="s">
        <v>358</v>
      </c>
      <c r="D155" s="49">
        <f>D153-D154</f>
        <v>0</v>
      </c>
    </row>
    <row r="156" spans="1:4" ht="25.5" x14ac:dyDescent="0.2">
      <c r="A156" s="43" t="s">
        <v>452</v>
      </c>
      <c r="B156" s="44" t="s">
        <v>177</v>
      </c>
      <c r="C156" s="45" t="s">
        <v>358</v>
      </c>
      <c r="D156" s="49">
        <f>D153</f>
        <v>0</v>
      </c>
    </row>
    <row r="157" spans="1:4" ht="25.5" x14ac:dyDescent="0.2">
      <c r="A157" s="43" t="s">
        <v>453</v>
      </c>
      <c r="B157" s="44" t="s">
        <v>178</v>
      </c>
      <c r="C157" s="45" t="s">
        <v>358</v>
      </c>
      <c r="D157" s="49">
        <f>D154</f>
        <v>0</v>
      </c>
    </row>
    <row r="158" spans="1:4" ht="25.5" x14ac:dyDescent="0.2">
      <c r="A158" s="43" t="s">
        <v>454</v>
      </c>
      <c r="B158" s="44" t="s">
        <v>179</v>
      </c>
      <c r="C158" s="45" t="s">
        <v>358</v>
      </c>
      <c r="D158" s="49">
        <f>D155</f>
        <v>0</v>
      </c>
    </row>
    <row r="159" spans="1:4" x14ac:dyDescent="0.2">
      <c r="A159" s="122" t="s">
        <v>181</v>
      </c>
      <c r="B159" s="122"/>
      <c r="C159" s="122"/>
      <c r="D159" s="122"/>
    </row>
    <row r="160" spans="1:4" x14ac:dyDescent="0.2">
      <c r="A160" s="43" t="s">
        <v>396</v>
      </c>
      <c r="B160" s="44" t="s">
        <v>170</v>
      </c>
      <c r="C160" s="45" t="s">
        <v>348</v>
      </c>
      <c r="D160" s="51"/>
    </row>
    <row r="161" spans="1:4" x14ac:dyDescent="0.2">
      <c r="A161" s="43" t="s">
        <v>397</v>
      </c>
      <c r="B161" s="44" t="s">
        <v>171</v>
      </c>
      <c r="C161" s="45" t="s">
        <v>348</v>
      </c>
      <c r="D161" s="51"/>
    </row>
    <row r="162" spans="1:4" ht="25.5" x14ac:dyDescent="0.2">
      <c r="A162" s="43" t="s">
        <v>398</v>
      </c>
      <c r="B162" s="44" t="s">
        <v>172</v>
      </c>
      <c r="C162" s="45" t="s">
        <v>348</v>
      </c>
      <c r="D162" s="51"/>
    </row>
    <row r="163" spans="1:4" x14ac:dyDescent="0.2">
      <c r="A163" s="43" t="s">
        <v>399</v>
      </c>
      <c r="B163" s="44" t="s">
        <v>173</v>
      </c>
      <c r="C163" s="45" t="s">
        <v>358</v>
      </c>
      <c r="D163" s="51"/>
    </row>
    <row r="164" spans="1:4" x14ac:dyDescent="0.2">
      <c r="A164" s="123" t="s">
        <v>182</v>
      </c>
      <c r="B164" s="123"/>
      <c r="C164" s="123"/>
      <c r="D164" s="123"/>
    </row>
    <row r="165" spans="1:4" x14ac:dyDescent="0.2">
      <c r="A165" s="17" t="s">
        <v>400</v>
      </c>
      <c r="B165" s="25" t="s">
        <v>183</v>
      </c>
      <c r="C165" s="19" t="s">
        <v>348</v>
      </c>
      <c r="D165" s="51"/>
    </row>
    <row r="166" spans="1:4" x14ac:dyDescent="0.2">
      <c r="A166" s="17" t="s">
        <v>25</v>
      </c>
      <c r="B166" s="25" t="s">
        <v>184</v>
      </c>
      <c r="C166" s="19" t="s">
        <v>348</v>
      </c>
      <c r="D166" s="51"/>
    </row>
    <row r="167" spans="1:4" ht="25.5" x14ac:dyDescent="0.2">
      <c r="A167" s="17" t="s">
        <v>401</v>
      </c>
      <c r="B167" s="25" t="s">
        <v>185</v>
      </c>
      <c r="C167" s="19" t="s">
        <v>358</v>
      </c>
      <c r="D167" s="51"/>
    </row>
  </sheetData>
  <mergeCells count="21">
    <mergeCell ref="A2:D2"/>
    <mergeCell ref="B91:D91"/>
    <mergeCell ref="A46:A47"/>
    <mergeCell ref="A48:A49"/>
    <mergeCell ref="A50:A52"/>
    <mergeCell ref="A58:A59"/>
    <mergeCell ref="A104:A105"/>
    <mergeCell ref="A159:D159"/>
    <mergeCell ref="A164:D164"/>
    <mergeCell ref="A8:D8"/>
    <mergeCell ref="A26:D26"/>
    <mergeCell ref="A109:D109"/>
    <mergeCell ref="A114:D114"/>
    <mergeCell ref="A121:D121"/>
    <mergeCell ref="B93:D93"/>
    <mergeCell ref="B31:D31"/>
    <mergeCell ref="B37:D37"/>
    <mergeCell ref="B63:D63"/>
    <mergeCell ref="B77:D77"/>
    <mergeCell ref="B80:D80"/>
    <mergeCell ref="B87:D8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2023-03-22T12:59:51Z</dcterms:modified>
</cp:coreProperties>
</file>