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Новый Андрей\Downloads\ГОДОВЫЕ 2023\"/>
    </mc:Choice>
  </mc:AlternateContent>
  <xr:revisionPtr revIDLastSave="0" documentId="13_ncr:1_{8C5F2AC7-5D13-44A7-8621-27058FAA6961}" xr6:coauthVersionLast="47" xr6:coauthVersionMax="47" xr10:uidLastSave="{00000000-0000-0000-0000-000000000000}"/>
  <bookViews>
    <workbookView xWindow="2340" yWindow="780" windowWidth="19005" windowHeight="15420" tabRatio="693" activeTab="1" xr2:uid="{00000000-000D-0000-FFFF-FFFF00000000}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  <externalReference r:id="rId3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'А_ф.1.1'!$6:$6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9" i="13" l="1"/>
  <c r="D138" i="13"/>
  <c r="D137" i="13"/>
  <c r="D140" i="13" s="1"/>
  <c r="D134" i="13"/>
  <c r="D130" i="13"/>
  <c r="D129" i="13"/>
  <c r="D128" i="13"/>
  <c r="D131" i="13" s="1"/>
  <c r="D125" i="13"/>
  <c r="D121" i="13"/>
  <c r="D120" i="13"/>
  <c r="D119" i="13"/>
  <c r="D122" i="13" s="1"/>
  <c r="D116" i="13"/>
  <c r="D111" i="13"/>
  <c r="D110" i="13"/>
  <c r="D109" i="13"/>
  <c r="D112" i="13" s="1"/>
  <c r="D106" i="13"/>
  <c r="D97" i="13"/>
  <c r="D68" i="13"/>
  <c r="D63" i="13"/>
  <c r="D58" i="13"/>
  <c r="D53" i="13"/>
  <c r="D36" i="13"/>
  <c r="D30" i="13"/>
  <c r="D29" i="13"/>
  <c r="D28" i="13"/>
  <c r="D16" i="13"/>
  <c r="D15" i="13"/>
  <c r="D14" i="13"/>
  <c r="D9" i="13"/>
  <c r="D13" i="13" l="1"/>
  <c r="D12" i="13" s="1"/>
  <c r="D25" i="13" s="1"/>
  <c r="D90" i="13"/>
  <c r="D23" i="13" l="1"/>
  <c r="D102" i="13"/>
  <c r="D100" i="13" s="1"/>
</calcChain>
</file>

<file path=xl/sharedStrings.xml><?xml version="1.0" encoding="utf-8"?>
<sst xmlns="http://schemas.openxmlformats.org/spreadsheetml/2006/main" count="1163" uniqueCount="571">
  <si>
    <t>Форма 1.</t>
  </si>
  <si>
    <t>Информация об управляющей организации</t>
  </si>
  <si>
    <t xml:space="preserve">Форма 1.1. </t>
  </si>
  <si>
    <t>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</si>
  <si>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</si>
  <si>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</si>
  <si>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</si>
  <si>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</si>
  <si>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r>
      <rPr>
        <sz val="10"/>
        <color indexed="8"/>
        <rFont val="Times New Roman"/>
        <charset val="204"/>
      </rPr>
      <t>1.</t>
    </r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</si>
  <si>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</si>
  <si>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</si>
  <si>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</si>
  <si>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</si>
  <si>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</si>
  <si>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</si>
  <si>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Муниципальное унитарное предприятие "Межрайонный Щёлковский Водоканал"</t>
  </si>
  <si>
    <t>Справочник1</t>
  </si>
  <si>
    <t>фирменное наименование юридического лица</t>
  </si>
  <si>
    <t>3.</t>
  </si>
  <si>
    <t xml:space="preserve">Сокращенное наименование </t>
  </si>
  <si>
    <t>МУП "Межрайонный Щёлковский Водоканал"</t>
  </si>
  <si>
    <t>4.</t>
  </si>
  <si>
    <t xml:space="preserve">ФИО руководителя </t>
  </si>
  <si>
    <t>Цыварев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</si>
  <si>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</si>
  <si>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</si>
  <si>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Александр</t>
  </si>
  <si>
    <t>отчетство</t>
  </si>
  <si>
    <t>Петрович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</si>
  <si>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</si>
  <si>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</si>
  <si>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1025006526269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</si>
  <si>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</si>
  <si>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</si>
  <si>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</si>
  <si>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</si>
  <si>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141100, Московская область, г. Щелково, ул. Свирская, д. 1</t>
  </si>
  <si>
    <t>8.</t>
  </si>
  <si>
    <t>Почтовый адрес</t>
  </si>
  <si>
    <t>9.</t>
  </si>
  <si>
    <t>Адрес электронной почты</t>
  </si>
  <si>
    <t>gil_info@mr-vk.ru</t>
  </si>
  <si>
    <t>адрес электронной почты для официальной переписки и приема обращений граждан</t>
  </si>
  <si>
    <t>10.</t>
  </si>
  <si>
    <t>Официальный сайт в сети Интернет</t>
  </si>
  <si>
    <t xml:space="preserve">www.mr-vk.ru  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</si>
  <si>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</si>
  <si>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</si>
  <si>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</si>
  <si>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</si>
  <si>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8 (496) 563-60-09</t>
  </si>
  <si>
    <t>факс</t>
  </si>
  <si>
    <t>13.</t>
  </si>
  <si>
    <t xml:space="preserve">Режим работы, в т. ч. часы личного приема граждан 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</si>
  <si>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</si>
  <si>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</si>
  <si>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Дни недели</t>
  </si>
  <si>
    <t>время работы</t>
  </si>
  <si>
    <t>обед</t>
  </si>
  <si>
    <t>часы личного приема граждан</t>
  </si>
  <si>
    <t>14.</t>
  </si>
  <si>
    <t>Сведения о работе диспетчерской службы:</t>
  </si>
  <si>
    <t>понедельник</t>
  </si>
  <si>
    <t>9.00-18.00</t>
  </si>
  <si>
    <t xml:space="preserve"> 13.00-14.00</t>
  </si>
  <si>
    <t>нет приема</t>
  </si>
  <si>
    <t>15.</t>
  </si>
  <si>
    <r>
      <rPr>
        <sz val="10"/>
        <color indexed="8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адрес</t>
    </r>
  </si>
  <si>
    <t>144012, Московская область, г. Электросталь, ул. Николаева, д. 54, оф. 19</t>
  </si>
  <si>
    <t>вторник</t>
  </si>
  <si>
    <t>18.00-20.00</t>
  </si>
  <si>
    <t>16.</t>
  </si>
  <si>
    <r>
      <rPr>
        <sz val="10"/>
        <color indexed="8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контактные телефоны</t>
    </r>
  </si>
  <si>
    <t>8-800-775-00-60</t>
  </si>
  <si>
    <t>среда</t>
  </si>
  <si>
    <t>17.</t>
  </si>
  <si>
    <r>
      <rPr>
        <sz val="10"/>
        <color indexed="8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режим работы</t>
    </r>
  </si>
  <si>
    <t>круглосуточно</t>
  </si>
  <si>
    <t>режим работы, часы приема граждан</t>
  </si>
  <si>
    <t>четверг</t>
  </si>
  <si>
    <t>18.</t>
  </si>
  <si>
    <t>Доля участия субъекта Российской Федерации в уставном капитале организации</t>
  </si>
  <si>
    <t>%</t>
  </si>
  <si>
    <t>пятница</t>
  </si>
  <si>
    <t>19.</t>
  </si>
  <si>
    <t>Доля участия муниципального образования в уставном капитале организации</t>
  </si>
  <si>
    <t>суббота</t>
  </si>
  <si>
    <t>выходной</t>
  </si>
  <si>
    <t>20.</t>
  </si>
  <si>
    <t xml:space="preserve">Количество домов, находящихся в управлении </t>
  </si>
  <si>
    <t>ед.</t>
  </si>
  <si>
    <t>указывается текущее количество домов, находящихся в управлении</t>
  </si>
  <si>
    <t>воскресенье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</si>
  <si>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</si>
  <si>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</si>
  <si>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</si>
  <si>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</si>
  <si>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</si>
  <si>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</si>
  <si>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</si>
  <si>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</si>
  <si>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</si>
  <si>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</si>
  <si>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</si>
  <si>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</si>
  <si>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при наличии лицензии</t>
  </si>
  <si>
    <t>24.</t>
  </si>
  <si>
    <t>Номер лицензии</t>
  </si>
  <si>
    <t>№ 2004</t>
  </si>
  <si>
    <t>25.</t>
  </si>
  <si>
    <t>Дата получения лицензии</t>
  </si>
  <si>
    <t>11 ноября 2020 г.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</si>
  <si>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</si>
  <si>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</si>
  <si>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</si>
  <si>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</si>
  <si>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</si>
  <si>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28.</t>
  </si>
  <si>
    <t>Документ приложения к лицензии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</si>
  <si>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</si>
  <si>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Форма 2.8.</t>
  </si>
  <si>
    <t>Отчет об исполнении управляющей организацией договора управления за 2023г.</t>
  </si>
  <si>
    <t>ул. Парковая д. 11 А</t>
  </si>
  <si>
    <t>1.</t>
  </si>
  <si>
    <t>Дата начала отчетного периода</t>
  </si>
  <si>
    <t>01.01.2023г.</t>
  </si>
  <si>
    <t>Дата конца отчетного периода</t>
  </si>
  <si>
    <t>31.12.2023г.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</si>
  <si>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</si>
  <si>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</si>
  <si>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</si>
  <si>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r>
      <rPr>
        <sz val="10"/>
        <color indexed="8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переплата потребителями</t>
    </r>
  </si>
  <si>
    <r>
      <rPr>
        <sz val="10"/>
        <color indexed="8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</si>
  <si>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</si>
  <si>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за содержание дома</t>
    </r>
  </si>
  <si>
    <r>
      <rPr>
        <sz val="10"/>
        <color theme="1"/>
        <rFont val="Symbol"/>
        <charset val="2"/>
      </rPr>
      <t xml:space="preserve"> 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за техническое обслуживание</t>
    </r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</si>
  <si>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 xml:space="preserve">за услуги управления </t>
    </r>
  </si>
  <si>
    <t>Получено денежных средств, в т. ч:</t>
  </si>
  <si>
    <r>
      <rPr>
        <sz val="10"/>
        <color theme="1"/>
        <rFont val="Symbol"/>
        <charset val="2"/>
      </rPr>
      <t xml:space="preserve"> 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денежных средств от потребителей</t>
    </r>
  </si>
  <si>
    <r>
      <rPr>
        <sz val="10"/>
        <color theme="1"/>
        <rFont val="Symbol"/>
        <charset val="2"/>
      </rPr>
      <t xml:space="preserve"> 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целевых взносов от потребителей</t>
    </r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</si>
  <si>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субсидий</t>
    </r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</si>
  <si>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денежных средств от использования общего имущества</t>
    </r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</si>
  <si>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</si>
  <si>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</si>
  <si>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</si>
  <si>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переплата потребителями</t>
    </r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</si>
  <si>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>задолженность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</si>
  <si>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</si>
  <si>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</si>
  <si>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</si>
  <si>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</si>
  <si>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</si>
  <si>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</si>
  <si>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</si>
  <si>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</si>
  <si>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</si>
  <si>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</si>
  <si>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</si>
  <si>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</si>
  <si>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</si>
  <si>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>Ликвидация воздушных пробок в системе отопления, в  стояке</t>
  </si>
  <si>
    <t>кан</t>
  </si>
  <si>
    <t>Очистка канализационной сети внутренней</t>
  </si>
  <si>
    <t>21.4</t>
  </si>
  <si>
    <t>Работы по содержанию систем ХВС, ГВС, отопления и водоотведения</t>
  </si>
  <si>
    <t>Смена вентилей в системе ЦО</t>
  </si>
  <si>
    <t>Смена сгонов у трубопроводов диаметром до 20 мм</t>
  </si>
  <si>
    <t>Замена магнитных фильтров</t>
  </si>
  <si>
    <t>Течь полотенцесушителя (смена вентилей)</t>
  </si>
  <si>
    <t>Смена отдельных участков трубопроводов с заготовкой труб в построечных условиях диаметром до 20 мм</t>
  </si>
  <si>
    <t>Смена отдельных участков трубопроводов с заготовкой труб в построечных условиях диаметром до 80 мм</t>
  </si>
  <si>
    <t>ХВС</t>
  </si>
  <si>
    <t>Замена трубопровода ХВС кв.41,45,49</t>
  </si>
  <si>
    <t>Замена участка трубопровода ХВС с запорной арматурой</t>
  </si>
  <si>
    <t>Замена стояка ХВС</t>
  </si>
  <si>
    <t>Прочистка фильтра в системе ХВС на вводе в дом</t>
  </si>
  <si>
    <t>Замена запорной арматуры на стояке ХВС (вентилей)</t>
  </si>
  <si>
    <t>Замена запорной арматуры на вводе в дом в системе ХВС (задвижка)</t>
  </si>
  <si>
    <t>Замена трубопровода канализации кв.5</t>
  </si>
  <si>
    <t>Замена участка трубопровода канализации</t>
  </si>
  <si>
    <t>Замена фанового стояка</t>
  </si>
  <si>
    <t>21.5</t>
  </si>
  <si>
    <t>Работы по содержанию электрооборудования</t>
  </si>
  <si>
    <t xml:space="preserve">Замена светодиодного светильника </t>
  </si>
  <si>
    <t>Смена ламп светодиодных</t>
  </si>
  <si>
    <t>Замена автомата</t>
  </si>
  <si>
    <t>21.6</t>
  </si>
  <si>
    <t>Работы по содержанию крыш</t>
  </si>
  <si>
    <t>Очистка кровли от снега и наледи</t>
  </si>
  <si>
    <t>21.7</t>
  </si>
  <si>
    <t>Работы по содержанию подвалов</t>
  </si>
  <si>
    <t>21.8</t>
  </si>
  <si>
    <t>Работы по содержанию фасадов</t>
  </si>
  <si>
    <t>Водоотлив из подвала электрическими (механическими) насосами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</si>
  <si>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</si>
  <si>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</si>
  <si>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</si>
  <si>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</si>
  <si>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Восстановление кирпичной кладки после замены стояка 1 подъезд</t>
  </si>
  <si>
    <t>Ремонт кирпичной кладки</t>
  </si>
  <si>
    <t>Ремонт кирпичной кладки после замены стояков</t>
  </si>
  <si>
    <t>Ремонт перил</t>
  </si>
  <si>
    <t>Ремонт откосов входной двери</t>
  </si>
  <si>
    <t>Ремонт тамбурной двери</t>
  </si>
  <si>
    <t>Ремонт двери (выход на кровлю)</t>
  </si>
  <si>
    <t>Установка пружины на тамбурную дверь</t>
  </si>
  <si>
    <t>Замена гибкой подводки кв.79</t>
  </si>
  <si>
    <t>Установка сигнализаторов загазованности кв.7</t>
  </si>
  <si>
    <t>21.11</t>
  </si>
  <si>
    <t>Организация и содержание системы диспетчерского контроля и обеспечение диспетчерской связи</t>
  </si>
  <si>
    <t>21.12</t>
  </si>
  <si>
    <t>Работы по содержанию и ремонту мусоропроводов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</si>
  <si>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</si>
  <si>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</si>
  <si>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</si>
  <si>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</si>
  <si>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</si>
  <si>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</si>
  <si>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</si>
  <si>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</si>
  <si>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</si>
  <si>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</si>
  <si>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</si>
  <si>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</si>
  <si>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</si>
  <si>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</si>
  <si>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</si>
  <si>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</si>
  <si>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</si>
  <si>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</si>
  <si>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</si>
  <si>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</si>
  <si>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</si>
  <si>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</si>
  <si>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</si>
  <si>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</si>
  <si>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</si>
  <si>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29.</t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</si>
  <si>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 xml:space="preserve"> переплата потребителями</t>
    </r>
  </si>
  <si>
    <t>30.</t>
  </si>
  <si>
    <r>
      <rPr>
        <sz val="10"/>
        <color theme="1"/>
        <rFont val="Symbol"/>
        <charset val="2"/>
      </rPr>
      <t>-</t>
    </r>
    <r>
      <rPr>
        <sz val="7"/>
        <color indexed="8"/>
        <rFont val="Times New Roman"/>
        <charset val="204"/>
      </rPr>
      <t xml:space="preserve">        </t>
    </r>
    <r>
      <rPr>
        <sz val="10"/>
        <color indexed="8"/>
        <rFont val="Times New Roman"/>
        <charset val="204"/>
      </rPr>
      <t xml:space="preserve"> задолженность потребителей</t>
    </r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</si>
  <si>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</si>
  <si>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</si>
  <si>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</si>
  <si>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</si>
  <si>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</si>
  <si>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</si>
  <si>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 - Отопление</t>
  </si>
  <si>
    <t>35.1</t>
  </si>
  <si>
    <t>Единица измерения</t>
  </si>
  <si>
    <t>Гкал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</si>
  <si>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</si>
  <si>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</si>
  <si>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</si>
  <si>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</si>
  <si>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</si>
  <si>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</si>
  <si>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</si>
  <si>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</si>
  <si>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</si>
  <si>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</si>
  <si>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</si>
  <si>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</si>
  <si>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</si>
  <si>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</si>
  <si>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</si>
  <si>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</si>
  <si>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</si>
  <si>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34.3</t>
  </si>
  <si>
    <t>Вид коммунальной услуги - Холодное водоснабжение</t>
  </si>
  <si>
    <t>35.3</t>
  </si>
  <si>
    <t>куб.метр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</si>
  <si>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</si>
  <si>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</si>
  <si>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</si>
  <si>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</si>
  <si>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</si>
  <si>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</si>
  <si>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</si>
  <si>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</si>
  <si>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</si>
  <si>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</si>
  <si>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</si>
  <si>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</si>
  <si>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</si>
  <si>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</si>
  <si>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</si>
  <si>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</si>
  <si>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</si>
  <si>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</si>
  <si>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</si>
  <si>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</si>
  <si>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кВт</t>
  </si>
  <si>
    <t>36.5</t>
  </si>
  <si>
    <t>37.5</t>
  </si>
  <si>
    <t>38.5</t>
  </si>
  <si>
    <t>39.5</t>
  </si>
  <si>
    <t>40.5</t>
  </si>
  <si>
    <t>41.5</t>
  </si>
  <si>
    <t>42.5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</si>
  <si>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</si>
  <si>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</si>
  <si>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</si>
  <si>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</si>
  <si>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</si>
  <si>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</si>
  <si>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</si>
  <si>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</si>
  <si>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</si>
  <si>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</si>
  <si>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</si>
  <si>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претензионно-искоывой работы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</si>
  <si>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</si>
  <si>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</si>
  <si>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</si>
  <si>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</si>
  <si>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</si>
  <si>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</si>
  <si>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</si>
  <si>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</si>
  <si>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</si>
  <si>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</si>
  <si>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</si>
  <si>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</si>
  <si>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</si>
  <si>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</si>
  <si>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</si>
  <si>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</si>
  <si>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</si>
  <si>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</si>
  <si>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</si>
  <si>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</si>
  <si>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</si>
  <si>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</si>
  <si>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</si>
  <si>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</si>
  <si>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</si>
  <si>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</si>
  <si>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</si>
  <si>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</si>
  <si>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</si>
  <si>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</si>
  <si>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</si>
  <si>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</si>
  <si>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</si>
  <si>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</si>
  <si>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</si>
  <si>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</si>
  <si>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34.</t>
  </si>
  <si>
    <t>Представительства юридических лиц (3 00 01)</t>
  </si>
  <si>
    <t>35.</t>
  </si>
  <si>
    <t>Производственные кооперативы (артели) (1 40 00)</t>
  </si>
  <si>
    <t>36.</t>
  </si>
  <si>
    <t>Производственные кооперативы (кроме сельскохозяйственных производственных кооперативов) (1 42 00)</t>
  </si>
  <si>
    <t>37.</t>
  </si>
  <si>
    <t>Простые товарищества (3 00 06)</t>
  </si>
  <si>
    <t>38.</t>
  </si>
  <si>
    <t>Прочие юридические лица, являющиеся коммерческими организациями (1 90 00)</t>
  </si>
  <si>
    <t>39.</t>
  </si>
  <si>
    <t>Советы муниципальных образований субъектов Российской Федерации (2 06 03)</t>
  </si>
  <si>
    <t>40.</t>
  </si>
  <si>
    <t>Союзы (ассоциации) кооперативов (2 06 05)</t>
  </si>
  <si>
    <t>41.</t>
  </si>
  <si>
    <t>Союзы потребительских обществ (2 06 08)</t>
  </si>
  <si>
    <t>42.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</si>
  <si>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</si>
  <si>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</si>
  <si>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</si>
  <si>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</si>
  <si>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</si>
  <si>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</si>
  <si>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</si>
  <si>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</si>
  <si>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</si>
  <si>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</si>
  <si>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</si>
  <si>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</si>
  <si>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</si>
  <si>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</si>
  <si>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</si>
  <si>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</si>
  <si>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</si>
  <si>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t>2. Тип лица, привлеченного к административной ответственности</t>
  </si>
  <si>
    <t>0201</t>
  </si>
  <si>
    <t>Юридическое лицо</t>
  </si>
  <si>
    <t>0202</t>
  </si>
  <si>
    <t>Должностное лицо</t>
  </si>
  <si>
    <t>3. Способ формирования фонда капитального ремонта</t>
  </si>
  <si>
    <t>0301</t>
  </si>
  <si>
    <t>На специальном счете организации</t>
  </si>
  <si>
    <t>0302</t>
  </si>
  <si>
    <t>На специальном счете у регионального оператора</t>
  </si>
  <si>
    <t>0303</t>
  </si>
  <si>
    <t>На счете регионального оператора</t>
  </si>
  <si>
    <t>0304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</si>
  <si>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</si>
  <si>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</si>
  <si>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</si>
  <si>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</si>
  <si>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</si>
  <si>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Причина признания дома авариным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</si>
  <si>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</si>
  <si>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</si>
  <si>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</si>
  <si>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</si>
  <si>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</si>
  <si>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</si>
  <si>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6.  Класс энергетической эффективности здания</t>
  </si>
  <si>
    <t>Не присвоен</t>
  </si>
  <si>
    <t>А</t>
  </si>
  <si>
    <t>В++</t>
  </si>
  <si>
    <t>В+</t>
  </si>
  <si>
    <t>С</t>
  </si>
  <si>
    <t>D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</si>
  <si>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</si>
  <si>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</si>
  <si>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</si>
  <si>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</si>
  <si>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</si>
  <si>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</si>
  <si>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</si>
  <si>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</si>
  <si>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</si>
  <si>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</si>
  <si>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</si>
  <si>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</si>
  <si>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</si>
  <si>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</si>
  <si>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</si>
  <si>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</si>
  <si>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</si>
  <si>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</si>
  <si>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</si>
  <si>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</si>
  <si>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</si>
  <si>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</si>
  <si>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</si>
  <si>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</si>
  <si>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</si>
  <si>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</si>
  <si>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</si>
  <si>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</si>
  <si>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</si>
  <si>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</si>
  <si>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</si>
  <si>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</si>
  <si>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</si>
  <si>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</si>
  <si>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13. Тип мусоропровода</t>
  </si>
  <si>
    <t>Отсутствует</t>
  </si>
  <si>
    <t>Квартирные</t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</si>
  <si>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</si>
  <si>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</si>
  <si>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</si>
  <si>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</si>
  <si>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</si>
  <si>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</si>
  <si>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</si>
  <si>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</si>
  <si>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</si>
  <si>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</si>
  <si>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</si>
  <si>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</si>
  <si>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</si>
  <si>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</si>
  <si>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</si>
  <si>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</si>
  <si>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</si>
  <si>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</si>
  <si>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</si>
  <si>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</si>
  <si>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кв.м</t>
  </si>
  <si>
    <t>пог.м.</t>
  </si>
  <si>
    <t>шт.</t>
  </si>
  <si>
    <t>Гкал/кв.м</t>
  </si>
  <si>
    <t>Гкал/час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</si>
  <si>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</si>
  <si>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</si>
  <si>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</si>
  <si>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</si>
  <si>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</si>
  <si>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</si>
  <si>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</si>
  <si>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</si>
  <si>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</si>
  <si>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</si>
  <si>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</si>
  <si>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</si>
  <si>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</si>
  <si>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</si>
  <si>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м.</t>
  </si>
  <si>
    <t>кг.</t>
  </si>
  <si>
    <t>кг/м. кв</t>
  </si>
  <si>
    <t>кВт/м. кв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</si>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</sst>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\ ##0.00_);_(* \(#\ ##0.00\);_(* &quot;-&quot;??_);_(@_)"/>
    <numFmt numFmtId="168" formatCode="_-* #\ ##0.00_р_._-;\-* #\ ##0.00_р_._-;_-* &quot;-&quot;??_р_._-;_-@_-"/>
    <numFmt numFmtId="169" formatCode="dd\.mmm"/>
  </numFmts>
  <fonts count="56">
    <font>
      <sz val="10"/>
      <name val="Arial"/>
      <charset val="13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0"/>
      <name val="Times New Roman"/>
      <charset val="204"/>
    </font>
    <font>
      <sz val="10"/>
      <color indexed="8"/>
      <name val="Times New Roman"/>
      <charset val="204"/>
    </font>
    <font>
      <sz val="10"/>
      <name val="Arial"/>
      <charset val="204"/>
    </font>
    <font>
      <sz val="12"/>
      <name val="Times New Roman"/>
      <charset val="204"/>
    </font>
    <font>
      <b/>
      <sz val="12"/>
      <color rgb="FFFF0000"/>
      <name val="Times New Roman"/>
      <charset val="204"/>
    </font>
    <font>
      <b/>
      <sz val="12"/>
      <color indexed="8"/>
      <name val="Times New Roman"/>
      <charset val="204"/>
    </font>
    <font>
      <b/>
      <sz val="10"/>
      <name val="Times New Roman"/>
      <charset val="204"/>
    </font>
    <font>
      <sz val="10"/>
      <color indexed="8"/>
      <name val="Symbol"/>
      <charset val="2"/>
    </font>
    <font>
      <sz val="10"/>
      <color rgb="FFFF0000"/>
      <name val="Times New Roman"/>
      <charset val="204"/>
    </font>
    <font>
      <sz val="10"/>
      <color theme="1"/>
      <name val="Times New Roman"/>
      <charset val="204"/>
    </font>
    <font>
      <sz val="10"/>
      <color theme="1"/>
      <name val="Symbol"/>
      <charset val="2"/>
    </font>
    <font>
      <b/>
      <sz val="10"/>
      <color theme="1"/>
      <name val="Times New Roman"/>
      <charset val="204"/>
    </font>
    <font>
      <sz val="10"/>
      <color rgb="FF000000"/>
      <name val="Times New Roman"/>
      <charset val="204"/>
    </font>
    <font>
      <b/>
      <sz val="10"/>
      <name val="Arial"/>
      <charset val="204"/>
    </font>
    <font>
      <b/>
      <sz val="10"/>
      <color indexed="8"/>
      <name val="Times New Roman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charset val="204"/>
    </font>
    <font>
      <sz val="9"/>
      <name val="Arial"/>
      <charset val="204"/>
    </font>
    <font>
      <sz val="10"/>
      <name val="Arial Cyr"/>
      <charset val="204"/>
    </font>
    <font>
      <sz val="11"/>
      <color indexed="10"/>
      <name val="Calibri"/>
      <charset val="204"/>
    </font>
    <font>
      <b/>
      <sz val="18"/>
      <color indexed="56"/>
      <name val="Cambria"/>
      <charset val="204"/>
    </font>
    <font>
      <i/>
      <sz val="11"/>
      <color indexed="23"/>
      <name val="Calibri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b/>
      <sz val="11"/>
      <color indexed="9"/>
      <name val="Calibri"/>
      <charset val="204"/>
    </font>
    <font>
      <sz val="11"/>
      <color indexed="52"/>
      <name val="Calibri"/>
      <charset val="204"/>
    </font>
    <font>
      <b/>
      <sz val="11"/>
      <color indexed="8"/>
      <name val="Calibri"/>
      <charset val="204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sz val="11"/>
      <color indexed="60"/>
      <name val="Calibri"/>
      <charset val="204"/>
    </font>
    <font>
      <sz val="11"/>
      <color indexed="9"/>
      <name val="Calibri"/>
      <charset val="204"/>
    </font>
    <font>
      <sz val="11"/>
      <color indexed="8"/>
      <name val="Calibri"/>
      <charset val="204"/>
    </font>
    <font>
      <sz val="12"/>
      <color indexed="8"/>
      <name val="Calibri"/>
      <charset val="204"/>
    </font>
    <font>
      <sz val="12"/>
      <color indexed="9"/>
      <name val="Calibri"/>
      <charset val="204"/>
    </font>
    <font>
      <sz val="8"/>
      <name val="Courier New"/>
      <charset val="204"/>
    </font>
    <font>
      <sz val="8"/>
      <name val="Arial"/>
      <charset val="204"/>
    </font>
    <font>
      <sz val="12"/>
      <color indexed="62"/>
      <name val="Calibri"/>
      <charset val="204"/>
    </font>
    <font>
      <b/>
      <sz val="12"/>
      <color indexed="63"/>
      <name val="Calibri"/>
      <charset val="204"/>
    </font>
    <font>
      <b/>
      <sz val="12"/>
      <color indexed="52"/>
      <name val="Calibri"/>
      <charset val="204"/>
    </font>
    <font>
      <b/>
      <sz val="12"/>
      <color indexed="8"/>
      <name val="Calibri"/>
      <charset val="204"/>
    </font>
    <font>
      <b/>
      <sz val="12"/>
      <color indexed="9"/>
      <name val="Calibri"/>
      <charset val="204"/>
    </font>
    <font>
      <sz val="12"/>
      <color indexed="60"/>
      <name val="Calibri"/>
      <charset val="204"/>
    </font>
    <font>
      <sz val="12"/>
      <color indexed="20"/>
      <name val="Calibri"/>
      <charset val="204"/>
    </font>
    <font>
      <i/>
      <sz val="12"/>
      <color indexed="23"/>
      <name val="Calibri"/>
      <charset val="204"/>
    </font>
    <font>
      <sz val="12"/>
      <color indexed="52"/>
      <name val="Calibri"/>
      <charset val="204"/>
    </font>
    <font>
      <sz val="12"/>
      <color indexed="10"/>
      <name val="Calibri"/>
      <charset val="204"/>
    </font>
    <font>
      <sz val="12"/>
      <color indexed="17"/>
      <name val="Calibri"/>
      <charset val="204"/>
    </font>
    <font>
      <sz val="11"/>
      <name val="Arial Cyr"/>
      <charset val="204"/>
    </font>
    <font>
      <sz val="7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4" borderId="0" applyNumberFormat="0" applyBorder="0" applyAlignment="0" applyProtection="0"/>
    <xf numFmtId="0" fontId="39" fillId="1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4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8" borderId="0" applyNumberFormat="0" applyBorder="0" applyAlignment="0" applyProtection="0"/>
    <xf numFmtId="0" fontId="30" fillId="5" borderId="18" applyNumberFormat="0" applyAlignment="0" applyProtection="0"/>
    <xf numFmtId="0" fontId="31" fillId="6" borderId="20" applyNumberFormat="0" applyAlignment="0" applyProtection="0"/>
    <xf numFmtId="0" fontId="38" fillId="0" borderId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18" applyNumberFormat="0" applyAlignment="0" applyProtection="0"/>
    <xf numFmtId="0" fontId="32" fillId="0" borderId="21" applyNumberFormat="0" applyFill="0" applyAlignment="0" applyProtection="0"/>
    <xf numFmtId="0" fontId="36" fillId="9" borderId="0" applyNumberFormat="0" applyBorder="0" applyAlignment="0" applyProtection="0"/>
    <xf numFmtId="0" fontId="41" fillId="0" borderId="0"/>
    <xf numFmtId="0" fontId="42" fillId="0" borderId="0"/>
    <xf numFmtId="0" fontId="5" fillId="3" borderId="14" applyNumberFormat="0" applyFont="0" applyAlignment="0" applyProtection="0"/>
    <xf numFmtId="0" fontId="29" fillId="5" borderId="19" applyNumberFormat="0" applyAlignment="0" applyProtection="0"/>
    <xf numFmtId="0" fontId="23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3" fillId="4" borderId="18" applyNumberFormat="0" applyAlignment="0" applyProtection="0"/>
    <xf numFmtId="0" fontId="44" fillId="5" borderId="19" applyNumberFormat="0" applyAlignment="0" applyProtection="0"/>
    <xf numFmtId="0" fontId="45" fillId="5" borderId="18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6" borderId="20" applyNumberFormat="0" applyAlignment="0" applyProtection="0"/>
    <xf numFmtId="0" fontId="23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42" fillId="0" borderId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3" borderId="14" applyNumberFormat="0" applyFont="0" applyAlignment="0" applyProtection="0"/>
    <xf numFmtId="9" fontId="21" fillId="0" borderId="0" applyFon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0" fontId="53" fillId="7" borderId="0" applyNumberFormat="0" applyBorder="0" applyAlignment="0" applyProtection="0"/>
    <xf numFmtId="0" fontId="54" fillId="0" borderId="6" applyBorder="0" applyAlignment="0">
      <alignment horizontal="justify" wrapText="1"/>
    </xf>
  </cellStyleXfs>
  <cellXfs count="1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169" fontId="3" fillId="0" borderId="3" xfId="0" applyNumberFormat="1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49" fontId="3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2" fontId="5" fillId="0" borderId="0" xfId="0" applyNumberFormat="1" applyFont="1" applyAlignment="1">
      <alignment vertical="center"/>
    </xf>
    <xf numFmtId="0" fontId="6" fillId="0" borderId="0" xfId="0" applyFont="1"/>
    <xf numFmtId="2" fontId="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wrapText="1" indent="4"/>
    </xf>
    <xf numFmtId="2" fontId="11" fillId="2" borderId="5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top" wrapText="1" indent="1"/>
    </xf>
    <xf numFmtId="0" fontId="12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wrapText="1" indent="4"/>
    </xf>
    <xf numFmtId="49" fontId="13" fillId="2" borderId="5" xfId="0" applyNumberFormat="1" applyFont="1" applyFill="1" applyBorder="1" applyAlignment="1">
      <alignment horizontal="left" wrapText="1" indent="4"/>
    </xf>
    <xf numFmtId="2" fontId="9" fillId="2" borderId="5" xfId="1" applyNumberFormat="1" applyFont="1" applyFill="1" applyBorder="1" applyAlignment="1">
      <alignment horizontal="right" vertical="center" wrapText="1"/>
    </xf>
    <xf numFmtId="2" fontId="3" fillId="2" borderId="5" xfId="1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9" fontId="12" fillId="2" borderId="5" xfId="83" applyNumberFormat="1" applyFont="1" applyFill="1" applyBorder="1" applyAlignment="1">
      <alignment horizontal="left" vertical="top" wrapText="1" indent="1"/>
    </xf>
    <xf numFmtId="0" fontId="12" fillId="2" borderId="5" xfId="83" applyFont="1" applyFill="1" applyBorder="1" applyAlignment="1">
      <alignment horizontal="left" wrapText="1"/>
    </xf>
    <xf numFmtId="0" fontId="12" fillId="2" borderId="5" xfId="83" applyFont="1" applyFill="1" applyBorder="1" applyAlignment="1">
      <alignment horizontal="center" vertical="center" wrapText="1"/>
    </xf>
    <xf numFmtId="2" fontId="9" fillId="2" borderId="5" xfId="83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left" vertical="top" wrapText="1" indent="1"/>
    </xf>
    <xf numFmtId="0" fontId="12" fillId="2" borderId="5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wrapText="1"/>
    </xf>
    <xf numFmtId="2" fontId="3" fillId="2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0" fontId="15" fillId="0" borderId="5" xfId="59" applyFont="1" applyBorder="1" applyAlignment="1">
      <alignment vertical="top" wrapText="1"/>
    </xf>
    <xf numFmtId="0" fontId="15" fillId="0" borderId="5" xfId="83" applyFont="1" applyBorder="1" applyAlignment="1">
      <alignment horizontal="center" vertical="center" wrapText="1"/>
    </xf>
    <xf numFmtId="2" fontId="15" fillId="0" borderId="5" xfId="59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wrapText="1"/>
    </xf>
    <xf numFmtId="2" fontId="12" fillId="2" borderId="8" xfId="0" applyNumberFormat="1" applyFont="1" applyFill="1" applyBorder="1" applyAlignment="1">
      <alignment horizontal="right" wrapText="1"/>
    </xf>
    <xf numFmtId="0" fontId="15" fillId="0" borderId="5" xfId="83" applyFont="1" applyBorder="1" applyAlignment="1">
      <alignment vertical="top" wrapText="1"/>
    </xf>
    <xf numFmtId="2" fontId="15" fillId="0" borderId="5" xfId="83" applyNumberFormat="1" applyFont="1" applyBorder="1" applyAlignment="1">
      <alignment horizontal="right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5" fillId="0" borderId="5" xfId="59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wrapText="1" indent="4"/>
    </xf>
    <xf numFmtId="0" fontId="14" fillId="0" borderId="5" xfId="0" applyFont="1" applyBorder="1" applyAlignment="1">
      <alignment wrapText="1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16" fillId="0" borderId="0" xfId="0" applyFont="1"/>
    <xf numFmtId="0" fontId="17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8" fillId="0" borderId="5" xfId="2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18" fillId="0" borderId="0" xfId="2" applyAlignment="1" applyProtection="1">
      <alignment horizontal="center" vertical="center"/>
    </xf>
    <xf numFmtId="0" fontId="10" fillId="0" borderId="5" xfId="0" applyFont="1" applyBorder="1" applyAlignment="1">
      <alignment horizontal="left" vertical="top" wrapText="1" indent="4"/>
    </xf>
    <xf numFmtId="0" fontId="4" fillId="0" borderId="0" xfId="0" applyFont="1"/>
    <xf numFmtId="0" fontId="19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indent="1"/>
    </xf>
    <xf numFmtId="0" fontId="20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5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4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center" vertical="top" wrapText="1"/>
    </xf>
    <xf numFmtId="49" fontId="14" fillId="2" borderId="11" xfId="0" applyNumberFormat="1" applyFont="1" applyFill="1" applyBorder="1" applyAlignment="1">
      <alignment horizontal="center" vertical="top" wrapText="1"/>
    </xf>
  </cellXfs>
  <cellStyles count="97">
    <cellStyle name="20% - Accent1" xfId="3" xr:uid="{00000000-0005-0000-0000-000031000000}"/>
    <cellStyle name="20% - Accent2" xfId="4" xr:uid="{00000000-0005-0000-0000-000032000000}"/>
    <cellStyle name="20% - Accent3" xfId="5" xr:uid="{00000000-0005-0000-0000-000033000000}"/>
    <cellStyle name="20% - Accent4" xfId="6" xr:uid="{00000000-0005-0000-0000-000034000000}"/>
    <cellStyle name="20% - Accent5" xfId="7" xr:uid="{00000000-0005-0000-0000-000035000000}"/>
    <cellStyle name="20% - Accent6" xfId="8" xr:uid="{00000000-0005-0000-0000-000036000000}"/>
    <cellStyle name="20% - Акцент1 2" xfId="9" xr:uid="{00000000-0005-0000-0000-000037000000}"/>
    <cellStyle name="20% - Акцент2 2" xfId="10" xr:uid="{00000000-0005-0000-0000-000038000000}"/>
    <cellStyle name="20% - Акцент3 2" xfId="11" xr:uid="{00000000-0005-0000-0000-000039000000}"/>
    <cellStyle name="20% - Акцент4 2" xfId="12" xr:uid="{00000000-0005-0000-0000-00003A000000}"/>
    <cellStyle name="20% - Акцент5 2" xfId="13" xr:uid="{00000000-0005-0000-0000-00003B000000}"/>
    <cellStyle name="20% - Акцент6 2" xfId="14" xr:uid="{00000000-0005-0000-0000-00003C000000}"/>
    <cellStyle name="40% - Accent1" xfId="15" xr:uid="{00000000-0005-0000-0000-00003D000000}"/>
    <cellStyle name="40% - Accent2" xfId="16" xr:uid="{00000000-0005-0000-0000-00003E000000}"/>
    <cellStyle name="40% - Accent3" xfId="17" xr:uid="{00000000-0005-0000-0000-00003F000000}"/>
    <cellStyle name="40% - Accent4" xfId="18" xr:uid="{00000000-0005-0000-0000-000040000000}"/>
    <cellStyle name="40% - Accent5" xfId="19" xr:uid="{00000000-0005-0000-0000-000041000000}"/>
    <cellStyle name="40% - Accent6" xfId="20" xr:uid="{00000000-0005-0000-0000-000042000000}"/>
    <cellStyle name="40% - Акцент1 2" xfId="21" xr:uid="{00000000-0005-0000-0000-000043000000}"/>
    <cellStyle name="40% - Акцент2 2" xfId="22" xr:uid="{00000000-0005-0000-0000-000044000000}"/>
    <cellStyle name="40% - Акцент3 2" xfId="23" xr:uid="{00000000-0005-0000-0000-000045000000}"/>
    <cellStyle name="40% - Акцент4 2" xfId="24" xr:uid="{00000000-0005-0000-0000-000046000000}"/>
    <cellStyle name="40% - Акцент5 2" xfId="25" xr:uid="{00000000-0005-0000-0000-000047000000}"/>
    <cellStyle name="40% - Акцент6 2" xfId="26" xr:uid="{00000000-0005-0000-0000-000048000000}"/>
    <cellStyle name="60% - Accent1" xfId="27" xr:uid="{00000000-0005-0000-0000-000049000000}"/>
    <cellStyle name="60% - Accent2" xfId="28" xr:uid="{00000000-0005-0000-0000-00004A000000}"/>
    <cellStyle name="60% - Accent3" xfId="29" xr:uid="{00000000-0005-0000-0000-00004B000000}"/>
    <cellStyle name="60% - Accent4" xfId="30" xr:uid="{00000000-0005-0000-0000-00004C000000}"/>
    <cellStyle name="60% - Accent5" xfId="31" xr:uid="{00000000-0005-0000-0000-00004D000000}"/>
    <cellStyle name="60% - Accent6" xfId="32" xr:uid="{00000000-0005-0000-0000-00004E000000}"/>
    <cellStyle name="60% - Акцент1 2" xfId="33" xr:uid="{00000000-0005-0000-0000-00004F000000}"/>
    <cellStyle name="60% - Акцент2 2" xfId="34" xr:uid="{00000000-0005-0000-0000-000050000000}"/>
    <cellStyle name="60% - Акцент3 2" xfId="35" xr:uid="{00000000-0005-0000-0000-000051000000}"/>
    <cellStyle name="60% - Акцент4 2" xfId="36" xr:uid="{00000000-0005-0000-0000-000052000000}"/>
    <cellStyle name="60% - Акцент5 2" xfId="37" xr:uid="{00000000-0005-0000-0000-000053000000}"/>
    <cellStyle name="60% - Акцент6 2" xfId="38" xr:uid="{00000000-0005-0000-0000-000054000000}"/>
    <cellStyle name="Accent1" xfId="39" xr:uid="{00000000-0005-0000-0000-000055000000}"/>
    <cellStyle name="Accent2" xfId="40" xr:uid="{00000000-0005-0000-0000-000056000000}"/>
    <cellStyle name="Accent3" xfId="41" xr:uid="{00000000-0005-0000-0000-000057000000}"/>
    <cellStyle name="Accent4" xfId="42" xr:uid="{00000000-0005-0000-0000-000058000000}"/>
    <cellStyle name="Accent5" xfId="43" xr:uid="{00000000-0005-0000-0000-000059000000}"/>
    <cellStyle name="Accent6" xfId="44" xr:uid="{00000000-0005-0000-0000-00005A000000}"/>
    <cellStyle name="Bad" xfId="45" xr:uid="{00000000-0005-0000-0000-00005B000000}"/>
    <cellStyle name="Calculation" xfId="46" xr:uid="{00000000-0005-0000-0000-00005C000000}"/>
    <cellStyle name="Check Cell" xfId="47" xr:uid="{00000000-0005-0000-0000-00005D000000}"/>
    <cellStyle name="Excel Built-in Normal" xfId="48" xr:uid="{00000000-0005-0000-0000-00005E000000}"/>
    <cellStyle name="Explanatory Text" xfId="49" xr:uid="{00000000-0005-0000-0000-00005F000000}"/>
    <cellStyle name="Good" xfId="50" xr:uid="{00000000-0005-0000-0000-000060000000}"/>
    <cellStyle name="Heading 1" xfId="51" xr:uid="{00000000-0005-0000-0000-000061000000}"/>
    <cellStyle name="Heading 2" xfId="52" xr:uid="{00000000-0005-0000-0000-000062000000}"/>
    <cellStyle name="Heading 3" xfId="53" xr:uid="{00000000-0005-0000-0000-000063000000}"/>
    <cellStyle name="Heading 4" xfId="54" xr:uid="{00000000-0005-0000-0000-000064000000}"/>
    <cellStyle name="Input" xfId="55" xr:uid="{00000000-0005-0000-0000-000065000000}"/>
    <cellStyle name="Linked Cell" xfId="56" xr:uid="{00000000-0005-0000-0000-000066000000}"/>
    <cellStyle name="Neutral" xfId="57" xr:uid="{00000000-0005-0000-0000-000067000000}"/>
    <cellStyle name="Normal" xfId="58" xr:uid="{00000000-0005-0000-0000-000068000000}"/>
    <cellStyle name="Normal 2" xfId="59" xr:uid="{00000000-0005-0000-0000-000069000000}"/>
    <cellStyle name="Note" xfId="60" xr:uid="{00000000-0005-0000-0000-00006A000000}"/>
    <cellStyle name="Output" xfId="61" xr:uid="{00000000-0005-0000-0000-00006B000000}"/>
    <cellStyle name="Title" xfId="62" xr:uid="{00000000-0005-0000-0000-00006C000000}"/>
    <cellStyle name="Total" xfId="63" xr:uid="{00000000-0005-0000-0000-00006D000000}"/>
    <cellStyle name="Warning Text" xfId="64" xr:uid="{00000000-0005-0000-0000-00006E000000}"/>
    <cellStyle name="Акцент1 2" xfId="65" xr:uid="{00000000-0005-0000-0000-00006F000000}"/>
    <cellStyle name="Акцент2 2" xfId="66" xr:uid="{00000000-0005-0000-0000-000070000000}"/>
    <cellStyle name="Акцент3 2" xfId="67" xr:uid="{00000000-0005-0000-0000-000071000000}"/>
    <cellStyle name="Акцент4 2" xfId="68" xr:uid="{00000000-0005-0000-0000-000072000000}"/>
    <cellStyle name="Акцент5 2" xfId="69" xr:uid="{00000000-0005-0000-0000-000073000000}"/>
    <cellStyle name="Акцент6 2" xfId="70" xr:uid="{00000000-0005-0000-0000-000074000000}"/>
    <cellStyle name="Ввод  2" xfId="71" xr:uid="{00000000-0005-0000-0000-000075000000}"/>
    <cellStyle name="Вывод 2" xfId="72" xr:uid="{00000000-0005-0000-0000-000076000000}"/>
    <cellStyle name="Вычисление 2" xfId="73" xr:uid="{00000000-0005-0000-0000-000077000000}"/>
    <cellStyle name="Гиперссылка" xfId="2" builtinId="8"/>
    <cellStyle name="Заголовок 1 2" xfId="74" xr:uid="{00000000-0005-0000-0000-000078000000}"/>
    <cellStyle name="Заголовок 2 2" xfId="75" xr:uid="{00000000-0005-0000-0000-000079000000}"/>
    <cellStyle name="Заголовок 3 2" xfId="76" xr:uid="{00000000-0005-0000-0000-00007A000000}"/>
    <cellStyle name="Заголовок 4 2" xfId="77" xr:uid="{00000000-0005-0000-0000-00007B000000}"/>
    <cellStyle name="Итог 2" xfId="78" xr:uid="{00000000-0005-0000-0000-00007C000000}"/>
    <cellStyle name="Контрольная ячейка 2" xfId="79" xr:uid="{00000000-0005-0000-0000-00007D000000}"/>
    <cellStyle name="Название 2" xfId="80" xr:uid="{00000000-0005-0000-0000-00007E000000}"/>
    <cellStyle name="Нейтральный 2" xfId="81" xr:uid="{00000000-0005-0000-0000-00007F000000}"/>
    <cellStyle name="Обычный" xfId="0" builtinId="0"/>
    <cellStyle name="Обычный 2" xfId="82" xr:uid="{00000000-0005-0000-0000-000080000000}"/>
    <cellStyle name="Обычный 3" xfId="83" xr:uid="{00000000-0005-0000-0000-000081000000}"/>
    <cellStyle name="Обычный 4" xfId="84" xr:uid="{00000000-0005-0000-0000-000082000000}"/>
    <cellStyle name="Обычный 5" xfId="85" xr:uid="{00000000-0005-0000-0000-000083000000}"/>
    <cellStyle name="Обычный 6" xfId="86" xr:uid="{00000000-0005-0000-0000-000084000000}"/>
    <cellStyle name="Обычный 7" xfId="87" xr:uid="{00000000-0005-0000-0000-000085000000}"/>
    <cellStyle name="Плохой 2" xfId="88" xr:uid="{00000000-0005-0000-0000-000086000000}"/>
    <cellStyle name="Пояснение 2" xfId="89" xr:uid="{00000000-0005-0000-0000-000087000000}"/>
    <cellStyle name="Примечание 2" xfId="90" xr:uid="{00000000-0005-0000-0000-000088000000}"/>
    <cellStyle name="Процентный 2" xfId="91" xr:uid="{00000000-0005-0000-0000-000089000000}"/>
    <cellStyle name="Связанная ячейка 2" xfId="92" xr:uid="{00000000-0005-0000-0000-00008A000000}"/>
    <cellStyle name="Текст предупреждения 2" xfId="93" xr:uid="{00000000-0005-0000-0000-00008B000000}"/>
    <cellStyle name="Финансовый" xfId="1" builtinId="3"/>
    <cellStyle name="Финансовый 2" xfId="94" xr:uid="{00000000-0005-0000-0000-00008C000000}"/>
    <cellStyle name="Хороший 2" xfId="95" xr:uid="{00000000-0005-0000-0000-00008D000000}"/>
    <cellStyle name="яц" xfId="96" xr:uid="{00000000-0005-0000-0000-00008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6;&#1080;&#1083;&#1080;&#1097;&#1085;&#1080;&#1082;/&#1057;&#1086;&#1076;&#1077;&#1088;&#1078;&#1072;&#1085;&#1080;&#1077;%20&#1080;%20&#1090;&#1077;&#1082;&#1091;&#1097;&#1080;&#1081;%20&#1088;&#1077;&#1084;&#1086;&#1085;&#1090;%20&#1087;&#1086;%20&#1089;&#1090;&#1088;&#1091;&#1082;&#1090;&#1091;&#1088;&#1077;%20&#1090;&#1072;&#1088;&#1080;&#109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2023"/>
      <sheetName val="Придомовая"/>
      <sheetName val="гдц"/>
      <sheetName val="Расчет"/>
      <sheetName val="Жегалово"/>
      <sheetName val="общий расчет"/>
      <sheetName val="ПТО"/>
      <sheetName val="моп"/>
      <sheetName val="слесаря"/>
    </sheetNames>
    <sheetDataSet>
      <sheetData sheetId="0"/>
      <sheetData sheetId="1">
        <row r="21">
          <cell r="J21">
            <v>67145.922000000006</v>
          </cell>
        </row>
        <row r="150">
          <cell r="J150">
            <v>18471.516</v>
          </cell>
          <cell r="M150">
            <v>3237.2759999999998</v>
          </cell>
          <cell r="P150">
            <v>12536.51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workbookViewId="0">
      <pane xSplit="3" ySplit="6" topLeftCell="D7" activePane="bottomRight" state="frozen"/>
      <selection pane="topRight"/>
      <selection pane="bottomLeft"/>
      <selection pane="bottomRight" activeCell="E41" sqref="E41"/>
    </sheetView>
  </sheetViews>
  <sheetFormatPr defaultColWidth="9" defaultRowHeight="12.75" outlineLevelCol="1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9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>
      <c r="A1" t="s">
        <v>0</v>
      </c>
    </row>
    <row r="2" spans="1:9">
      <c r="B2" s="76" t="s">
        <v>1</v>
      </c>
    </row>
    <row r="3" spans="1:9">
      <c r="A3" t="s">
        <v>2</v>
      </c>
    </row>
    <row r="4" spans="1:9">
      <c r="B4" t="s">
        <v>3</v>
      </c>
    </row>
    <row r="6" spans="1:9" ht="21.75" customHeight="1">
      <c r="A6" s="21" t="s">
        <v>4</v>
      </c>
      <c r="B6" s="21" t="s">
        <v>5</v>
      </c>
      <c r="C6" s="21" t="s">
        <v>6</v>
      </c>
      <c r="D6" s="21" t="s">
        <v>7</v>
      </c>
    </row>
    <row r="7" spans="1:9" ht="27" customHeight="1">
      <c r="A7" s="24" t="s">
        <v>8</v>
      </c>
      <c r="B7" s="77" t="s">
        <v>9</v>
      </c>
      <c r="C7" s="26" t="s">
        <v>10</v>
      </c>
      <c r="D7" s="26"/>
      <c r="E7" s="96" t="s">
        <v>11</v>
      </c>
      <c r="F7" s="97"/>
      <c r="G7" s="97"/>
      <c r="H7" s="97"/>
      <c r="I7" s="87"/>
    </row>
    <row r="8" spans="1:9" ht="12.75" customHeight="1">
      <c r="A8" s="98" t="s">
        <v>12</v>
      </c>
      <c r="B8" s="98"/>
      <c r="C8" s="98"/>
      <c r="D8" s="98"/>
    </row>
    <row r="9" spans="1:9" ht="51">
      <c r="A9" s="24" t="s">
        <v>13</v>
      </c>
      <c r="B9" s="78" t="s">
        <v>14</v>
      </c>
      <c r="C9" s="26" t="s">
        <v>10</v>
      </c>
      <c r="D9" s="79" t="s">
        <v>15</v>
      </c>
      <c r="E9" s="76" t="s">
        <v>16</v>
      </c>
    </row>
    <row r="10" spans="1:9">
      <c r="A10" s="24"/>
      <c r="B10" s="80" t="s">
        <v>17</v>
      </c>
      <c r="C10" s="26"/>
      <c r="D10" s="81"/>
      <c r="E10" s="76"/>
    </row>
    <row r="11" spans="1:9" ht="25.5">
      <c r="A11" s="24" t="s">
        <v>18</v>
      </c>
      <c r="B11" s="78" t="s">
        <v>19</v>
      </c>
      <c r="C11" s="26" t="s">
        <v>10</v>
      </c>
      <c r="D11" s="82" t="s">
        <v>20</v>
      </c>
    </row>
    <row r="12" spans="1:9" ht="17.25" customHeight="1">
      <c r="A12" s="24" t="s">
        <v>21</v>
      </c>
      <c r="B12" s="78" t="s">
        <v>22</v>
      </c>
      <c r="C12" s="26" t="s">
        <v>10</v>
      </c>
      <c r="D12" s="81" t="s">
        <v>23</v>
      </c>
      <c r="E12" s="96" t="s">
        <v>24</v>
      </c>
      <c r="F12" s="97"/>
      <c r="G12" s="97"/>
      <c r="H12" s="97"/>
      <c r="I12" s="97"/>
    </row>
    <row r="13" spans="1:9" ht="17.25" customHeight="1">
      <c r="A13" s="24"/>
      <c r="B13" s="80" t="s">
        <v>25</v>
      </c>
      <c r="C13" s="26"/>
      <c r="D13" s="81" t="s">
        <v>26</v>
      </c>
      <c r="E13" s="96"/>
      <c r="F13" s="97"/>
      <c r="G13" s="97"/>
      <c r="H13" s="97"/>
      <c r="I13" s="97"/>
    </row>
    <row r="14" spans="1:9" ht="17.25" customHeight="1">
      <c r="A14" s="24"/>
      <c r="B14" s="80" t="s">
        <v>27</v>
      </c>
      <c r="C14" s="26"/>
      <c r="D14" s="81" t="s">
        <v>28</v>
      </c>
      <c r="E14" s="96"/>
      <c r="F14" s="97"/>
      <c r="G14" s="97"/>
      <c r="H14" s="97"/>
      <c r="I14" s="97"/>
    </row>
    <row r="15" spans="1:9" ht="51">
      <c r="A15" s="24" t="s">
        <v>29</v>
      </c>
      <c r="B15" s="78" t="s">
        <v>30</v>
      </c>
      <c r="C15" s="26" t="s">
        <v>10</v>
      </c>
      <c r="D15" s="83" t="s">
        <v>31</v>
      </c>
    </row>
    <row r="16" spans="1:9" ht="25.5">
      <c r="A16" s="24" t="s">
        <v>32</v>
      </c>
      <c r="B16" s="78" t="s">
        <v>33</v>
      </c>
      <c r="C16" s="26" t="s">
        <v>10</v>
      </c>
      <c r="D16" s="84">
        <v>5050025306</v>
      </c>
    </row>
    <row r="17" spans="1:14" ht="38.25">
      <c r="A17" s="24" t="s">
        <v>34</v>
      </c>
      <c r="B17" s="78" t="s">
        <v>35</v>
      </c>
      <c r="C17" s="26" t="s">
        <v>10</v>
      </c>
      <c r="D17" s="85" t="s">
        <v>36</v>
      </c>
    </row>
    <row r="18" spans="1:14" ht="38.25">
      <c r="A18" s="24" t="s">
        <v>37</v>
      </c>
      <c r="B18" s="78" t="s">
        <v>38</v>
      </c>
      <c r="C18" s="26" t="s">
        <v>10</v>
      </c>
      <c r="D18" s="85" t="s">
        <v>36</v>
      </c>
    </row>
    <row r="19" spans="1:14" ht="27" customHeight="1">
      <c r="A19" s="24" t="s">
        <v>39</v>
      </c>
      <c r="B19" s="78" t="s">
        <v>40</v>
      </c>
      <c r="C19" s="26" t="s">
        <v>10</v>
      </c>
      <c r="D19" s="86" t="s">
        <v>41</v>
      </c>
      <c r="E19" s="99" t="s">
        <v>42</v>
      </c>
      <c r="F19" s="100"/>
      <c r="G19" s="100"/>
      <c r="H19" s="100"/>
      <c r="I19" s="100"/>
    </row>
    <row r="20" spans="1:14">
      <c r="A20" s="24" t="s">
        <v>43</v>
      </c>
      <c r="B20" s="78" t="s">
        <v>44</v>
      </c>
      <c r="C20" s="26" t="s">
        <v>10</v>
      </c>
      <c r="D20" s="88" t="s">
        <v>45</v>
      </c>
    </row>
    <row r="21" spans="1:14" ht="25.5">
      <c r="A21" s="24" t="s">
        <v>46</v>
      </c>
      <c r="B21" s="78" t="s">
        <v>47</v>
      </c>
      <c r="C21" s="26" t="s">
        <v>10</v>
      </c>
      <c r="D21" s="79"/>
    </row>
    <row r="22" spans="1:14">
      <c r="A22" s="24" t="s">
        <v>48</v>
      </c>
      <c r="B22" s="78" t="s">
        <v>49</v>
      </c>
      <c r="C22" s="26" t="s">
        <v>10</v>
      </c>
      <c r="D22" s="81" t="s">
        <v>50</v>
      </c>
    </row>
    <row r="23" spans="1:14">
      <c r="A23" s="24"/>
      <c r="B23" s="80" t="s">
        <v>51</v>
      </c>
      <c r="C23" s="26" t="s">
        <v>10</v>
      </c>
      <c r="D23" s="26"/>
    </row>
    <row r="24" spans="1:14" ht="76.5">
      <c r="A24" s="24" t="s">
        <v>52</v>
      </c>
      <c r="B24" s="78" t="s">
        <v>53</v>
      </c>
      <c r="C24" s="26" t="s">
        <v>10</v>
      </c>
      <c r="D24" s="79" t="s">
        <v>54</v>
      </c>
      <c r="E24" s="96" t="s">
        <v>55</v>
      </c>
      <c r="F24" s="97"/>
      <c r="G24" s="97"/>
      <c r="H24" s="97"/>
      <c r="I24" s="97"/>
      <c r="K24" s="93" t="s">
        <v>56</v>
      </c>
      <c r="L24" s="93" t="s">
        <v>57</v>
      </c>
      <c r="M24" s="93" t="s">
        <v>58</v>
      </c>
      <c r="N24" s="93" t="s">
        <v>59</v>
      </c>
    </row>
    <row r="25" spans="1:14">
      <c r="A25" s="24" t="s">
        <v>60</v>
      </c>
      <c r="B25" s="78" t="s">
        <v>61</v>
      </c>
      <c r="C25" s="26" t="s">
        <v>10</v>
      </c>
      <c r="D25" s="79"/>
      <c r="K25" s="94" t="s">
        <v>62</v>
      </c>
      <c r="L25" s="95" t="s">
        <v>63</v>
      </c>
      <c r="M25" s="94" t="s">
        <v>64</v>
      </c>
      <c r="N25" s="94" t="s">
        <v>65</v>
      </c>
    </row>
    <row r="26" spans="1:14" ht="38.25">
      <c r="A26" s="24" t="s">
        <v>66</v>
      </c>
      <c r="B26" s="89" t="s">
        <v>67</v>
      </c>
      <c r="C26" s="26" t="s">
        <v>10</v>
      </c>
      <c r="D26" s="85" t="s">
        <v>68</v>
      </c>
      <c r="K26" s="94" t="s">
        <v>69</v>
      </c>
      <c r="L26" s="95" t="s">
        <v>63</v>
      </c>
      <c r="M26" s="94" t="s">
        <v>64</v>
      </c>
      <c r="N26" s="94" t="s">
        <v>70</v>
      </c>
    </row>
    <row r="27" spans="1:14">
      <c r="A27" s="24" t="s">
        <v>71</v>
      </c>
      <c r="B27" s="89" t="s">
        <v>72</v>
      </c>
      <c r="C27" s="26" t="s">
        <v>10</v>
      </c>
      <c r="D27" s="81" t="s">
        <v>73</v>
      </c>
      <c r="K27" s="94" t="s">
        <v>74</v>
      </c>
      <c r="L27" s="95" t="s">
        <v>63</v>
      </c>
      <c r="M27" s="94" t="s">
        <v>64</v>
      </c>
      <c r="N27" s="94" t="s">
        <v>65</v>
      </c>
    </row>
    <row r="28" spans="1:14">
      <c r="A28" s="24" t="s">
        <v>75</v>
      </c>
      <c r="B28" s="89" t="s">
        <v>76</v>
      </c>
      <c r="C28" s="26" t="s">
        <v>10</v>
      </c>
      <c r="D28" s="26" t="s">
        <v>77</v>
      </c>
      <c r="E28" s="90" t="s">
        <v>78</v>
      </c>
      <c r="K28" s="94" t="s">
        <v>79</v>
      </c>
      <c r="L28" s="95" t="s">
        <v>63</v>
      </c>
      <c r="M28" s="94" t="s">
        <v>64</v>
      </c>
      <c r="N28" s="94" t="s">
        <v>65</v>
      </c>
    </row>
    <row r="29" spans="1:14" ht="25.5">
      <c r="A29" s="24" t="s">
        <v>80</v>
      </c>
      <c r="B29" s="78" t="s">
        <v>81</v>
      </c>
      <c r="C29" s="81" t="s">
        <v>82</v>
      </c>
      <c r="D29" s="79"/>
      <c r="K29" s="94" t="s">
        <v>83</v>
      </c>
      <c r="L29" s="95" t="s">
        <v>63</v>
      </c>
      <c r="M29" s="94" t="s">
        <v>64</v>
      </c>
      <c r="N29" s="94" t="s">
        <v>70</v>
      </c>
    </row>
    <row r="30" spans="1:14" ht="17.25" customHeight="1">
      <c r="A30" s="24" t="s">
        <v>84</v>
      </c>
      <c r="B30" s="78" t="s">
        <v>85</v>
      </c>
      <c r="C30" s="81" t="s">
        <v>82</v>
      </c>
      <c r="D30" s="79"/>
      <c r="K30" s="94" t="s">
        <v>86</v>
      </c>
      <c r="L30" s="101" t="s">
        <v>87</v>
      </c>
      <c r="M30" s="102"/>
      <c r="N30" s="103"/>
    </row>
    <row r="31" spans="1:14" ht="12.75" customHeight="1">
      <c r="A31" s="24" t="s">
        <v>88</v>
      </c>
      <c r="B31" s="78" t="s">
        <v>89</v>
      </c>
      <c r="C31" s="26" t="s">
        <v>90</v>
      </c>
      <c r="D31" s="26"/>
      <c r="E31" s="96" t="s">
        <v>91</v>
      </c>
      <c r="F31" s="97"/>
      <c r="G31" s="97"/>
      <c r="H31" s="97"/>
      <c r="I31" s="97"/>
      <c r="K31" s="94" t="s">
        <v>92</v>
      </c>
      <c r="L31" s="101" t="s">
        <v>87</v>
      </c>
      <c r="M31" s="102"/>
      <c r="N31" s="103"/>
    </row>
    <row r="32" spans="1:14">
      <c r="A32" s="24" t="s">
        <v>93</v>
      </c>
      <c r="B32" s="78" t="s">
        <v>94</v>
      </c>
      <c r="C32" s="26" t="s">
        <v>95</v>
      </c>
      <c r="D32" s="26"/>
    </row>
    <row r="33" spans="1:5" ht="29.25" customHeight="1">
      <c r="A33" s="24" t="s">
        <v>96</v>
      </c>
      <c r="B33" s="78" t="s">
        <v>97</v>
      </c>
      <c r="C33" s="26" t="s">
        <v>98</v>
      </c>
      <c r="D33" s="26"/>
    </row>
    <row r="34" spans="1:5">
      <c r="A34" s="24"/>
      <c r="B34" s="80" t="s">
        <v>99</v>
      </c>
      <c r="C34" s="26" t="s">
        <v>98</v>
      </c>
      <c r="D34" s="26"/>
    </row>
    <row r="35" spans="1:5">
      <c r="A35" s="24"/>
      <c r="B35" s="80" t="s">
        <v>100</v>
      </c>
      <c r="C35" s="26" t="s">
        <v>98</v>
      </c>
      <c r="D35" s="26"/>
    </row>
    <row r="36" spans="1:5">
      <c r="A36" s="24"/>
      <c r="B36" s="80" t="s">
        <v>101</v>
      </c>
      <c r="C36" s="26" t="s">
        <v>98</v>
      </c>
      <c r="D36" s="26"/>
    </row>
    <row r="37" spans="1:5" ht="25.5">
      <c r="A37" s="24" t="s">
        <v>102</v>
      </c>
      <c r="B37" s="78" t="s">
        <v>103</v>
      </c>
      <c r="C37" s="91" t="s">
        <v>10</v>
      </c>
      <c r="D37" s="91"/>
    </row>
    <row r="38" spans="1:5" ht="30" customHeight="1">
      <c r="A38" s="98" t="s">
        <v>104</v>
      </c>
      <c r="B38" s="98"/>
      <c r="C38" s="98"/>
      <c r="D38" s="98"/>
      <c r="E38" t="s">
        <v>105</v>
      </c>
    </row>
    <row r="39" spans="1:5" ht="15.75">
      <c r="A39" s="24" t="s">
        <v>106</v>
      </c>
      <c r="B39" s="78" t="s">
        <v>107</v>
      </c>
      <c r="C39" s="91" t="s">
        <v>10</v>
      </c>
      <c r="D39" s="26" t="s">
        <v>108</v>
      </c>
    </row>
    <row r="40" spans="1:5" ht="15.75">
      <c r="A40" s="24" t="s">
        <v>109</v>
      </c>
      <c r="B40" s="78" t="s">
        <v>110</v>
      </c>
      <c r="C40" s="91" t="s">
        <v>10</v>
      </c>
      <c r="D40" s="26" t="s">
        <v>111</v>
      </c>
    </row>
    <row r="41" spans="1:5" ht="63.75">
      <c r="A41" s="24" t="s">
        <v>112</v>
      </c>
      <c r="B41" s="78" t="s">
        <v>113</v>
      </c>
      <c r="C41" s="91" t="s">
        <v>10</v>
      </c>
      <c r="D41" s="26" t="s">
        <v>114</v>
      </c>
    </row>
    <row r="42" spans="1:5" ht="15.75">
      <c r="A42" s="24" t="s">
        <v>115</v>
      </c>
      <c r="B42" s="78" t="s">
        <v>116</v>
      </c>
      <c r="C42" s="91" t="s">
        <v>10</v>
      </c>
      <c r="D42" s="91"/>
    </row>
    <row r="43" spans="1:5" ht="15.75">
      <c r="A43" s="24" t="s">
        <v>117</v>
      </c>
      <c r="B43" s="78" t="s">
        <v>118</v>
      </c>
      <c r="C43" s="91" t="s">
        <v>10</v>
      </c>
      <c r="D43" s="91"/>
    </row>
    <row r="45" spans="1:5">
      <c r="A45" s="92" t="s">
        <v>119</v>
      </c>
    </row>
  </sheetData>
  <mergeCells count="9">
    <mergeCell ref="E31:I31"/>
    <mergeCell ref="L31:N31"/>
    <mergeCell ref="A38:D38"/>
    <mergeCell ref="E12:I14"/>
    <mergeCell ref="E7:H7"/>
    <mergeCell ref="A8:D8"/>
    <mergeCell ref="E19:I19"/>
    <mergeCell ref="E24:I24"/>
    <mergeCell ref="L30:N30"/>
  </mergeCells>
  <hyperlinks>
    <hyperlink ref="D19" r:id="rId1" xr:uid="{00000000-0004-0000-0000-000000000000}"/>
    <hyperlink ref="D20" r:id="rId2" xr:uid="{00000000-0004-0000-0000-000001000000}"/>
  </hyperlinks>
  <pageMargins left="0.39370078740157499" right="0.39370078740157499" top="0.59055118110236204" bottom="0.59055118110236204" header="0.511811023622047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"/>
  <sheetViews>
    <sheetView workbookViewId="0">
      <selection activeCell="A3" sqref="A3:C7"/>
    </sheetView>
  </sheetViews>
  <sheetFormatPr defaultColWidth="9" defaultRowHeight="12.75"/>
  <cols>
    <col min="3" max="3" width="37.28515625" customWidth="1"/>
  </cols>
  <sheetData>
    <row r="1" spans="1:3" ht="15.75">
      <c r="A1" s="1" t="s">
        <v>420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801</v>
      </c>
      <c r="C4" s="7" t="s">
        <v>421</v>
      </c>
    </row>
    <row r="5" spans="1:3">
      <c r="A5" s="5" t="s">
        <v>13</v>
      </c>
      <c r="B5" s="6">
        <v>802</v>
      </c>
      <c r="C5" s="7" t="s">
        <v>422</v>
      </c>
    </row>
    <row r="6" spans="1:3">
      <c r="A6" s="5" t="s">
        <v>18</v>
      </c>
      <c r="B6" s="6">
        <v>803</v>
      </c>
      <c r="C6" s="7" t="s">
        <v>423</v>
      </c>
    </row>
    <row r="7" spans="1:3">
      <c r="A7" s="5" t="s">
        <v>21</v>
      </c>
      <c r="B7" s="6">
        <v>804</v>
      </c>
      <c r="C7" s="7" t="s">
        <v>424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"/>
  <sheetViews>
    <sheetView workbookViewId="0">
      <selection activeCell="A3" sqref="A3:C10"/>
    </sheetView>
  </sheetViews>
  <sheetFormatPr defaultColWidth="9" defaultRowHeight="12.75"/>
  <cols>
    <col min="3" max="3" width="40.7109375" customWidth="1"/>
  </cols>
  <sheetData>
    <row r="1" spans="1:3" ht="15.75">
      <c r="A1" s="1" t="s">
        <v>425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901</v>
      </c>
      <c r="C4" s="7" t="s">
        <v>426</v>
      </c>
    </row>
    <row r="5" spans="1:3">
      <c r="A5" s="5" t="s">
        <v>13</v>
      </c>
      <c r="B5" s="6">
        <v>902</v>
      </c>
      <c r="C5" s="7" t="s">
        <v>427</v>
      </c>
    </row>
    <row r="6" spans="1:3">
      <c r="A6" s="5" t="s">
        <v>18</v>
      </c>
      <c r="B6" s="6">
        <v>903</v>
      </c>
      <c r="C6" s="7" t="s">
        <v>428</v>
      </c>
    </row>
    <row r="7" spans="1:3">
      <c r="A7" s="5" t="s">
        <v>21</v>
      </c>
      <c r="B7" s="6">
        <v>904</v>
      </c>
      <c r="C7" s="7" t="s">
        <v>423</v>
      </c>
    </row>
    <row r="8" spans="1:3">
      <c r="A8" s="5" t="s">
        <v>29</v>
      </c>
      <c r="B8" s="6">
        <v>905</v>
      </c>
      <c r="C8" s="7" t="s">
        <v>422</v>
      </c>
    </row>
    <row r="9" spans="1:3">
      <c r="A9" s="5" t="s">
        <v>32</v>
      </c>
      <c r="B9" s="6">
        <v>906</v>
      </c>
      <c r="C9" s="7" t="s">
        <v>429</v>
      </c>
    </row>
    <row r="10" spans="1:3">
      <c r="A10" s="5" t="s">
        <v>34</v>
      </c>
      <c r="B10" s="6">
        <v>907</v>
      </c>
      <c r="C10" s="7" t="s">
        <v>424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"/>
  <sheetViews>
    <sheetView workbookViewId="0">
      <selection activeCell="B11" sqref="B11"/>
    </sheetView>
  </sheetViews>
  <sheetFormatPr defaultColWidth="9" defaultRowHeight="12.75"/>
  <cols>
    <col min="3" max="3" width="39" customWidth="1"/>
  </cols>
  <sheetData>
    <row r="1" spans="1:3" ht="15.75">
      <c r="A1" s="1" t="s">
        <v>430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1001</v>
      </c>
      <c r="C4" s="7" t="s">
        <v>431</v>
      </c>
    </row>
    <row r="5" spans="1:3">
      <c r="A5" s="5" t="s">
        <v>13</v>
      </c>
      <c r="B5" s="6">
        <v>1002</v>
      </c>
      <c r="C5" s="7" t="s">
        <v>432</v>
      </c>
    </row>
    <row r="6" spans="1:3">
      <c r="A6" s="5" t="s">
        <v>18</v>
      </c>
      <c r="B6" s="6">
        <v>1003</v>
      </c>
      <c r="C6" s="7" t="s">
        <v>433</v>
      </c>
    </row>
    <row r="7" spans="1:3">
      <c r="A7" s="5" t="s">
        <v>21</v>
      </c>
      <c r="B7" s="6">
        <v>1004</v>
      </c>
      <c r="C7" s="7" t="s">
        <v>434</v>
      </c>
    </row>
    <row r="8" spans="1:3">
      <c r="A8" s="5" t="s">
        <v>29</v>
      </c>
      <c r="B8" s="6">
        <v>1005</v>
      </c>
      <c r="C8" s="7" t="s">
        <v>435</v>
      </c>
    </row>
    <row r="9" spans="1:3">
      <c r="A9" s="5" t="s">
        <v>32</v>
      </c>
      <c r="B9" s="6">
        <v>1006</v>
      </c>
      <c r="C9" s="7" t="s">
        <v>436</v>
      </c>
    </row>
    <row r="10" spans="1:3">
      <c r="A10" s="5" t="s">
        <v>34</v>
      </c>
      <c r="B10" s="6">
        <v>1007</v>
      </c>
      <c r="C10" s="7" t="s">
        <v>419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5"/>
  <sheetViews>
    <sheetView workbookViewId="0">
      <selection activeCell="B6" sqref="B6"/>
    </sheetView>
  </sheetViews>
  <sheetFormatPr defaultColWidth="9" defaultRowHeight="12.75"/>
  <cols>
    <col min="3" max="3" width="26.5703125" customWidth="1"/>
  </cols>
  <sheetData>
    <row r="1" spans="1:3" ht="15.75">
      <c r="A1" s="1" t="s">
        <v>437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1101</v>
      </c>
      <c r="C4" s="7" t="s">
        <v>438</v>
      </c>
    </row>
    <row r="5" spans="1:3">
      <c r="A5" s="5" t="s">
        <v>13</v>
      </c>
      <c r="B5" s="6">
        <v>1102</v>
      </c>
      <c r="C5" s="7" t="s">
        <v>439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"/>
  <sheetViews>
    <sheetView workbookViewId="0">
      <selection activeCell="B11" sqref="B11"/>
    </sheetView>
  </sheetViews>
  <sheetFormatPr defaultColWidth="9" defaultRowHeight="12.75"/>
  <cols>
    <col min="3" max="3" width="52.5703125" customWidth="1"/>
  </cols>
  <sheetData>
    <row r="1" spans="1:3" ht="15.75">
      <c r="A1" s="1" t="s">
        <v>440</v>
      </c>
    </row>
    <row r="3" spans="1:3" ht="14.25">
      <c r="A3" s="2" t="s">
        <v>4</v>
      </c>
      <c r="B3" s="3" t="s">
        <v>313</v>
      </c>
      <c r="C3" s="4" t="s">
        <v>314</v>
      </c>
    </row>
    <row r="4" spans="1:3" ht="25.5">
      <c r="A4" s="5" t="s">
        <v>123</v>
      </c>
      <c r="B4" s="6">
        <v>12001</v>
      </c>
      <c r="C4" s="7" t="s">
        <v>441</v>
      </c>
    </row>
    <row r="5" spans="1:3">
      <c r="A5" s="5" t="s">
        <v>13</v>
      </c>
      <c r="B5" s="6">
        <v>12002</v>
      </c>
      <c r="C5" s="7" t="s">
        <v>442</v>
      </c>
    </row>
    <row r="6" spans="1:3">
      <c r="A6" s="5" t="s">
        <v>18</v>
      </c>
      <c r="B6" s="6">
        <v>12003</v>
      </c>
      <c r="C6" s="7" t="s">
        <v>443</v>
      </c>
    </row>
    <row r="7" spans="1:3">
      <c r="A7" s="5" t="s">
        <v>21</v>
      </c>
      <c r="B7" s="6">
        <v>12004</v>
      </c>
      <c r="C7" s="7" t="s">
        <v>444</v>
      </c>
    </row>
    <row r="8" spans="1:3">
      <c r="A8" s="5" t="s">
        <v>29</v>
      </c>
      <c r="B8" s="6">
        <v>12005</v>
      </c>
      <c r="C8" s="7" t="s">
        <v>445</v>
      </c>
    </row>
    <row r="9" spans="1:3">
      <c r="A9" s="5" t="s">
        <v>32</v>
      </c>
      <c r="B9" s="6">
        <v>12006</v>
      </c>
      <c r="C9" s="7" t="s">
        <v>446</v>
      </c>
    </row>
    <row r="10" spans="1:3">
      <c r="A10" s="5" t="s">
        <v>34</v>
      </c>
      <c r="B10" s="6">
        <v>12007</v>
      </c>
      <c r="C10" s="7" t="s">
        <v>447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6"/>
  <sheetViews>
    <sheetView workbookViewId="0">
      <selection activeCell="B4" sqref="B4:B6"/>
    </sheetView>
  </sheetViews>
  <sheetFormatPr defaultColWidth="9" defaultRowHeight="12.75"/>
  <cols>
    <col min="3" max="3" width="39.85546875" customWidth="1"/>
  </cols>
  <sheetData>
    <row r="1" spans="1:3" ht="15.75">
      <c r="A1" s="1" t="s">
        <v>448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1301</v>
      </c>
      <c r="C4" s="7" t="s">
        <v>449</v>
      </c>
    </row>
    <row r="5" spans="1:3">
      <c r="A5" s="5" t="s">
        <v>13</v>
      </c>
      <c r="B5" s="6">
        <v>1302</v>
      </c>
      <c r="C5" s="7" t="s">
        <v>450</v>
      </c>
    </row>
    <row r="6" spans="1:3">
      <c r="A6" s="5" t="s">
        <v>18</v>
      </c>
      <c r="B6" s="6">
        <v>1303</v>
      </c>
      <c r="C6" s="7" t="s">
        <v>451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workbookViewId="0">
      <selection activeCell="B7" sqref="B7"/>
    </sheetView>
  </sheetViews>
  <sheetFormatPr defaultColWidth="9" defaultRowHeight="12.75"/>
  <cols>
    <col min="3" max="3" width="37" customWidth="1"/>
  </cols>
  <sheetData>
    <row r="1" spans="1:3" ht="15.75">
      <c r="A1" s="1" t="s">
        <v>452</v>
      </c>
    </row>
    <row r="3" spans="1:3" ht="14.25">
      <c r="A3" s="2" t="s">
        <v>4</v>
      </c>
      <c r="B3" s="3">
        <v>1401</v>
      </c>
      <c r="C3" s="4" t="s">
        <v>314</v>
      </c>
    </row>
    <row r="4" spans="1:3">
      <c r="A4" s="9" t="s">
        <v>123</v>
      </c>
      <c r="B4" s="6">
        <v>1401</v>
      </c>
      <c r="C4" s="7" t="s">
        <v>453</v>
      </c>
    </row>
    <row r="5" spans="1:3">
      <c r="A5" s="9" t="s">
        <v>13</v>
      </c>
      <c r="B5" s="6">
        <v>1402</v>
      </c>
      <c r="C5" s="7" t="s">
        <v>454</v>
      </c>
    </row>
    <row r="6" spans="1:3">
      <c r="A6" s="9" t="s">
        <v>18</v>
      </c>
      <c r="B6" s="6">
        <v>1403</v>
      </c>
      <c r="C6" s="7" t="s">
        <v>455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"/>
  <sheetViews>
    <sheetView workbookViewId="0">
      <selection activeCell="B4" sqref="B4:B9"/>
    </sheetView>
  </sheetViews>
  <sheetFormatPr defaultColWidth="9" defaultRowHeight="12.75"/>
  <cols>
    <col min="3" max="3" width="29" customWidth="1"/>
  </cols>
  <sheetData>
    <row r="1" spans="1:3" ht="15.75">
      <c r="A1" s="1" t="s">
        <v>456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1501</v>
      </c>
      <c r="C4" s="6" t="s">
        <v>457</v>
      </c>
    </row>
    <row r="5" spans="1:3">
      <c r="A5" s="5" t="s">
        <v>13</v>
      </c>
      <c r="B5" s="6">
        <v>1502</v>
      </c>
      <c r="C5" s="6" t="s">
        <v>458</v>
      </c>
    </row>
    <row r="6" spans="1:3">
      <c r="A6" s="5" t="s">
        <v>18</v>
      </c>
      <c r="B6" s="6">
        <v>1503</v>
      </c>
      <c r="C6" s="6" t="s">
        <v>459</v>
      </c>
    </row>
    <row r="7" spans="1:3">
      <c r="A7" s="5" t="s">
        <v>21</v>
      </c>
      <c r="B7" s="6">
        <v>1504</v>
      </c>
      <c r="C7" s="6" t="s">
        <v>460</v>
      </c>
    </row>
    <row r="8" spans="1:3">
      <c r="A8" s="5" t="s">
        <v>29</v>
      </c>
      <c r="B8" s="6">
        <v>1505</v>
      </c>
      <c r="C8" s="6" t="s">
        <v>461</v>
      </c>
    </row>
    <row r="9" spans="1:3">
      <c r="A9" s="5" t="s">
        <v>32</v>
      </c>
      <c r="B9" s="6">
        <v>1506</v>
      </c>
      <c r="C9" s="7" t="s">
        <v>462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6"/>
  <sheetViews>
    <sheetView workbookViewId="0">
      <selection activeCell="B7" sqref="B7"/>
    </sheetView>
  </sheetViews>
  <sheetFormatPr defaultColWidth="9" defaultRowHeight="12.75"/>
  <cols>
    <col min="3" max="3" width="37.42578125" customWidth="1"/>
  </cols>
  <sheetData>
    <row r="1" spans="1:3" ht="15.75">
      <c r="A1" s="1" t="s">
        <v>463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8" t="s">
        <v>123</v>
      </c>
      <c r="B4" s="6">
        <v>1601</v>
      </c>
      <c r="C4" s="7" t="s">
        <v>464</v>
      </c>
    </row>
    <row r="5" spans="1:3">
      <c r="A5" s="5" t="s">
        <v>13</v>
      </c>
      <c r="B5" s="6">
        <v>1602</v>
      </c>
      <c r="C5" s="7" t="s">
        <v>465</v>
      </c>
    </row>
    <row r="6" spans="1:3">
      <c r="A6" s="5" t="s">
        <v>18</v>
      </c>
      <c r="B6" s="6">
        <v>1603</v>
      </c>
      <c r="C6" s="7" t="s">
        <v>466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"/>
  <sheetViews>
    <sheetView workbookViewId="0">
      <selection activeCell="B6" sqref="B6"/>
    </sheetView>
  </sheetViews>
  <sheetFormatPr defaultColWidth="9" defaultRowHeight="12.75"/>
  <cols>
    <col min="3" max="3" width="32.85546875" customWidth="1"/>
  </cols>
  <sheetData>
    <row r="1" spans="1:3" ht="15.75">
      <c r="A1" s="1" t="s">
        <v>467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9" t="s">
        <v>123</v>
      </c>
      <c r="B4" s="6">
        <v>1701</v>
      </c>
      <c r="C4" s="7" t="s">
        <v>468</v>
      </c>
    </row>
    <row r="5" spans="1:3">
      <c r="A5" s="9" t="s">
        <v>13</v>
      </c>
      <c r="B5" s="6">
        <v>1702</v>
      </c>
      <c r="C5" s="7" t="s">
        <v>469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9"/>
  <sheetViews>
    <sheetView tabSelected="1" zoomScale="145" zoomScaleNormal="145" workbookViewId="0">
      <pane xSplit="3" ySplit="4" topLeftCell="D21" activePane="bottomRight" state="frozen"/>
      <selection pane="topRight"/>
      <selection pane="bottomLeft"/>
      <selection pane="bottomRight" activeCell="D30" sqref="D30"/>
    </sheetView>
  </sheetViews>
  <sheetFormatPr defaultColWidth="9" defaultRowHeight="12.75"/>
  <cols>
    <col min="1" max="1" width="7.28515625" customWidth="1"/>
    <col min="2" max="2" width="46.28515625" customWidth="1"/>
    <col min="3" max="3" width="12" customWidth="1"/>
    <col min="4" max="4" width="19.85546875" style="16" customWidth="1"/>
  </cols>
  <sheetData>
    <row r="1" spans="1:4" ht="15.75">
      <c r="A1" s="17" t="s">
        <v>120</v>
      </c>
      <c r="B1" s="17"/>
      <c r="C1" s="17"/>
      <c r="D1" s="18"/>
    </row>
    <row r="2" spans="1:4" ht="15.75">
      <c r="A2" s="104" t="s">
        <v>121</v>
      </c>
      <c r="B2" s="104"/>
      <c r="C2" s="104"/>
      <c r="D2" s="104"/>
    </row>
    <row r="3" spans="1:4" ht="15.75">
      <c r="A3" s="17"/>
      <c r="B3" s="19" t="s">
        <v>122</v>
      </c>
      <c r="C3" s="17"/>
      <c r="D3" s="20"/>
    </row>
    <row r="4" spans="1:4" ht="15.75">
      <c r="A4" s="21" t="s">
        <v>4</v>
      </c>
      <c r="B4" s="22" t="s">
        <v>5</v>
      </c>
      <c r="C4" s="22" t="s">
        <v>6</v>
      </c>
      <c r="D4" s="23" t="s">
        <v>7</v>
      </c>
    </row>
    <row r="5" spans="1:4">
      <c r="A5" s="24" t="s">
        <v>123</v>
      </c>
      <c r="B5" s="25" t="s">
        <v>9</v>
      </c>
      <c r="C5" s="26" t="s">
        <v>10</v>
      </c>
      <c r="D5" s="27"/>
    </row>
    <row r="6" spans="1:4">
      <c r="A6" s="24" t="s">
        <v>13</v>
      </c>
      <c r="B6" s="25" t="s">
        <v>124</v>
      </c>
      <c r="C6" s="26" t="s">
        <v>10</v>
      </c>
      <c r="D6" s="27" t="s">
        <v>125</v>
      </c>
    </row>
    <row r="7" spans="1:4">
      <c r="A7" s="24" t="s">
        <v>18</v>
      </c>
      <c r="B7" s="25" t="s">
        <v>126</v>
      </c>
      <c r="C7" s="26" t="s">
        <v>10</v>
      </c>
      <c r="D7" s="27" t="s">
        <v>127</v>
      </c>
    </row>
    <row r="8" spans="1:4" ht="30" customHeight="1">
      <c r="A8" s="105" t="s">
        <v>128</v>
      </c>
      <c r="B8" s="105"/>
      <c r="C8" s="105"/>
      <c r="D8" s="105"/>
    </row>
    <row r="9" spans="1:4" ht="25.5">
      <c r="A9" s="28" t="s">
        <v>21</v>
      </c>
      <c r="B9" s="29" t="s">
        <v>129</v>
      </c>
      <c r="C9" s="30" t="s">
        <v>130</v>
      </c>
      <c r="D9" s="31">
        <f>D11</f>
        <v>109603.13</v>
      </c>
    </row>
    <row r="10" spans="1:4">
      <c r="A10" s="28" t="s">
        <v>29</v>
      </c>
      <c r="B10" s="32" t="s">
        <v>131</v>
      </c>
      <c r="C10" s="30" t="s">
        <v>130</v>
      </c>
      <c r="D10" s="33"/>
    </row>
    <row r="11" spans="1:4">
      <c r="A11" s="28" t="s">
        <v>32</v>
      </c>
      <c r="B11" s="32" t="s">
        <v>132</v>
      </c>
      <c r="C11" s="30" t="s">
        <v>130</v>
      </c>
      <c r="D11" s="34">
        <v>109603.13</v>
      </c>
    </row>
    <row r="12" spans="1:4" ht="25.5">
      <c r="A12" s="35" t="s">
        <v>34</v>
      </c>
      <c r="B12" s="36" t="s">
        <v>133</v>
      </c>
      <c r="C12" s="37" t="s">
        <v>130</v>
      </c>
      <c r="D12" s="31">
        <f>SUM(D13:D15)</f>
        <v>941095.8</v>
      </c>
    </row>
    <row r="13" spans="1:4">
      <c r="A13" s="35" t="s">
        <v>37</v>
      </c>
      <c r="B13" s="38" t="s">
        <v>134</v>
      </c>
      <c r="C13" s="37" t="s">
        <v>130</v>
      </c>
      <c r="D13" s="34">
        <f>941095.8-D14-D15</f>
        <v>568999.48800000013</v>
      </c>
    </row>
    <row r="14" spans="1:4">
      <c r="A14" s="35" t="s">
        <v>39</v>
      </c>
      <c r="B14" s="39" t="s">
        <v>135</v>
      </c>
      <c r="C14" s="37" t="s">
        <v>130</v>
      </c>
      <c r="D14" s="34">
        <f>'[2]2023'!$P$150*12</f>
        <v>150438.12</v>
      </c>
    </row>
    <row r="15" spans="1:4">
      <c r="A15" s="35" t="s">
        <v>43</v>
      </c>
      <c r="B15" s="38" t="s">
        <v>136</v>
      </c>
      <c r="C15" s="37" t="s">
        <v>130</v>
      </c>
      <c r="D15" s="34">
        <f>'[2]2023'!$J$150*12</f>
        <v>221658.19199999998</v>
      </c>
    </row>
    <row r="16" spans="1:4">
      <c r="A16" s="35" t="s">
        <v>46</v>
      </c>
      <c r="B16" s="36" t="s">
        <v>137</v>
      </c>
      <c r="C16" s="37" t="s">
        <v>130</v>
      </c>
      <c r="D16" s="40">
        <f>D17+D19</f>
        <v>923532.12</v>
      </c>
    </row>
    <row r="17" spans="1:4">
      <c r="A17" s="35" t="s">
        <v>48</v>
      </c>
      <c r="B17" s="38" t="s">
        <v>138</v>
      </c>
      <c r="C17" s="37" t="s">
        <v>130</v>
      </c>
      <c r="D17" s="41">
        <v>923532.12</v>
      </c>
    </row>
    <row r="18" spans="1:4">
      <c r="A18" s="35" t="s">
        <v>52</v>
      </c>
      <c r="B18" s="38" t="s">
        <v>139</v>
      </c>
      <c r="C18" s="37" t="s">
        <v>130</v>
      </c>
      <c r="D18" s="34"/>
    </row>
    <row r="19" spans="1:4">
      <c r="A19" s="35" t="s">
        <v>60</v>
      </c>
      <c r="B19" s="38" t="s">
        <v>140</v>
      </c>
      <c r="C19" s="37" t="s">
        <v>130</v>
      </c>
      <c r="D19" s="41"/>
    </row>
    <row r="20" spans="1:4" ht="25.5">
      <c r="A20" s="35" t="s">
        <v>66</v>
      </c>
      <c r="B20" s="38" t="s">
        <v>141</v>
      </c>
      <c r="C20" s="37" t="s">
        <v>130</v>
      </c>
      <c r="D20" s="34"/>
    </row>
    <row r="21" spans="1:4">
      <c r="A21" s="35" t="s">
        <v>71</v>
      </c>
      <c r="B21" s="38" t="s">
        <v>142</v>
      </c>
      <c r="C21" s="37" t="s">
        <v>130</v>
      </c>
      <c r="D21" s="34"/>
    </row>
    <row r="22" spans="1:4">
      <c r="A22" s="35" t="s">
        <v>75</v>
      </c>
      <c r="B22" s="36" t="s">
        <v>143</v>
      </c>
      <c r="C22" s="37" t="s">
        <v>130</v>
      </c>
      <c r="D22" s="34"/>
    </row>
    <row r="23" spans="1:4" ht="25.5">
      <c r="A23" s="35" t="s">
        <v>80</v>
      </c>
      <c r="B23" s="36" t="s">
        <v>144</v>
      </c>
      <c r="C23" s="37" t="s">
        <v>130</v>
      </c>
      <c r="D23" s="31">
        <f>D25</f>
        <v>127166.81000000017</v>
      </c>
    </row>
    <row r="24" spans="1:4">
      <c r="A24" s="35" t="s">
        <v>84</v>
      </c>
      <c r="B24" s="38" t="s">
        <v>145</v>
      </c>
      <c r="C24" s="37" t="s">
        <v>130</v>
      </c>
      <c r="D24" s="34"/>
    </row>
    <row r="25" spans="1:4">
      <c r="A25" s="35" t="s">
        <v>88</v>
      </c>
      <c r="B25" s="38" t="s">
        <v>146</v>
      </c>
      <c r="C25" s="37" t="s">
        <v>130</v>
      </c>
      <c r="D25" s="34">
        <f>D9+D12-D16</f>
        <v>127166.81000000017</v>
      </c>
    </row>
    <row r="26" spans="1:4" ht="26.25" customHeight="1">
      <c r="A26" s="106" t="s">
        <v>147</v>
      </c>
      <c r="B26" s="106"/>
      <c r="C26" s="106"/>
      <c r="D26" s="106"/>
    </row>
    <row r="27" spans="1:4">
      <c r="A27" s="35" t="s">
        <v>93</v>
      </c>
      <c r="B27" s="36" t="s">
        <v>148</v>
      </c>
      <c r="C27" s="37" t="s">
        <v>10</v>
      </c>
      <c r="D27" s="42"/>
    </row>
    <row r="28" spans="1:4" ht="38.25">
      <c r="A28" s="43" t="s">
        <v>149</v>
      </c>
      <c r="B28" s="44" t="s">
        <v>150</v>
      </c>
      <c r="C28" s="45" t="s">
        <v>130</v>
      </c>
      <c r="D28" s="46">
        <f>('[2]2023'!$J$150-'[2]2023'!$M$150)*12</f>
        <v>182810.88</v>
      </c>
    </row>
    <row r="29" spans="1:4" ht="38.25">
      <c r="A29" s="47" t="s">
        <v>151</v>
      </c>
      <c r="B29" s="36" t="s">
        <v>152</v>
      </c>
      <c r="C29" s="48" t="s">
        <v>130</v>
      </c>
      <c r="D29" s="49">
        <f>D58+D61+D63+D66+D68</f>
        <v>93428.24</v>
      </c>
    </row>
    <row r="30" spans="1:4" ht="51">
      <c r="A30" s="47" t="s">
        <v>153</v>
      </c>
      <c r="B30" s="50" t="s">
        <v>154</v>
      </c>
      <c r="C30" s="51" t="s">
        <v>130</v>
      </c>
      <c r="D30" s="49">
        <f>SUM(D32:D35)</f>
        <v>69691.88</v>
      </c>
    </row>
    <row r="31" spans="1:4" ht="12.75" customHeight="1">
      <c r="A31" s="47" t="s">
        <v>155</v>
      </c>
      <c r="B31" s="107" t="s">
        <v>156</v>
      </c>
      <c r="C31" s="108"/>
      <c r="D31" s="109"/>
    </row>
    <row r="32" spans="1:4" ht="25.5">
      <c r="A32" s="47" t="s">
        <v>157</v>
      </c>
      <c r="B32" s="36" t="s">
        <v>158</v>
      </c>
      <c r="C32" s="48" t="s">
        <v>130</v>
      </c>
      <c r="D32" s="53">
        <v>0</v>
      </c>
    </row>
    <row r="33" spans="1:4" ht="25.5">
      <c r="A33" s="47" t="s">
        <v>157</v>
      </c>
      <c r="B33" s="36" t="s">
        <v>159</v>
      </c>
      <c r="C33" s="48" t="s">
        <v>130</v>
      </c>
      <c r="D33" s="53">
        <v>5023.8999999999996</v>
      </c>
    </row>
    <row r="34" spans="1:4" ht="25.5">
      <c r="A34" s="47" t="s">
        <v>157</v>
      </c>
      <c r="B34" s="36" t="s">
        <v>160</v>
      </c>
      <c r="C34" s="48" t="s">
        <v>130</v>
      </c>
      <c r="D34" s="53">
        <v>12231.87</v>
      </c>
    </row>
    <row r="35" spans="1:4">
      <c r="A35" s="54" t="s">
        <v>161</v>
      </c>
      <c r="B35" s="55" t="s">
        <v>162</v>
      </c>
      <c r="C35" s="56" t="s">
        <v>130</v>
      </c>
      <c r="D35" s="57">
        <v>52436.11</v>
      </c>
    </row>
    <row r="36" spans="1:4" ht="25.5">
      <c r="A36" s="47" t="s">
        <v>163</v>
      </c>
      <c r="B36" s="50" t="s">
        <v>164</v>
      </c>
      <c r="C36" s="51" t="s">
        <v>130</v>
      </c>
      <c r="D36" s="49">
        <f>D38+D39+D40+D41+D42+D43+D44+D45+D46+D47+D48+D49+D50+D51+D52</f>
        <v>162961.22000000003</v>
      </c>
    </row>
    <row r="37" spans="1:4" ht="12.75" customHeight="1">
      <c r="A37" s="47"/>
      <c r="B37" s="107" t="s">
        <v>156</v>
      </c>
      <c r="C37" s="108"/>
      <c r="D37" s="109"/>
    </row>
    <row r="38" spans="1:4" ht="12.75" customHeight="1">
      <c r="A38" s="47" t="s">
        <v>157</v>
      </c>
      <c r="B38" s="52" t="s">
        <v>165</v>
      </c>
      <c r="C38" s="58" t="s">
        <v>130</v>
      </c>
      <c r="D38" s="59">
        <v>2376.46</v>
      </c>
    </row>
    <row r="39" spans="1:4" ht="12.75" customHeight="1">
      <c r="A39" s="47" t="s">
        <v>157</v>
      </c>
      <c r="B39" s="52" t="s">
        <v>166</v>
      </c>
      <c r="C39" s="58" t="s">
        <v>130</v>
      </c>
      <c r="D39" s="59">
        <v>1085.2</v>
      </c>
    </row>
    <row r="40" spans="1:4">
      <c r="A40" s="54" t="s">
        <v>157</v>
      </c>
      <c r="B40" s="60" t="s">
        <v>167</v>
      </c>
      <c r="C40" s="56" t="s">
        <v>130</v>
      </c>
      <c r="D40" s="61">
        <v>19768.099999999999</v>
      </c>
    </row>
    <row r="41" spans="1:4">
      <c r="A41" s="54" t="s">
        <v>157</v>
      </c>
      <c r="B41" s="60" t="s">
        <v>168</v>
      </c>
      <c r="C41" s="56" t="s">
        <v>130</v>
      </c>
      <c r="D41" s="61">
        <v>1907.38</v>
      </c>
    </row>
    <row r="42" spans="1:4" ht="25.5">
      <c r="A42" s="54" t="s">
        <v>157</v>
      </c>
      <c r="B42" s="60" t="s">
        <v>169</v>
      </c>
      <c r="C42" s="56" t="s">
        <v>130</v>
      </c>
      <c r="D42" s="61">
        <v>1377.6</v>
      </c>
    </row>
    <row r="43" spans="1:4" ht="25.5">
      <c r="A43" s="54" t="s">
        <v>157</v>
      </c>
      <c r="B43" s="60" t="s">
        <v>170</v>
      </c>
      <c r="C43" s="56" t="s">
        <v>130</v>
      </c>
      <c r="D43" s="61">
        <v>15486.96</v>
      </c>
    </row>
    <row r="44" spans="1:4">
      <c r="A44" s="54" t="s">
        <v>171</v>
      </c>
      <c r="B44" s="60" t="s">
        <v>172</v>
      </c>
      <c r="C44" s="56" t="s">
        <v>130</v>
      </c>
      <c r="D44" s="61">
        <v>23725.52</v>
      </c>
    </row>
    <row r="45" spans="1:4" ht="25.5">
      <c r="A45" s="54" t="s">
        <v>171</v>
      </c>
      <c r="B45" s="60" t="s">
        <v>173</v>
      </c>
      <c r="C45" s="56" t="s">
        <v>130</v>
      </c>
      <c r="D45" s="61">
        <v>11000.47</v>
      </c>
    </row>
    <row r="46" spans="1:4">
      <c r="A46" s="54" t="s">
        <v>171</v>
      </c>
      <c r="B46" s="60" t="s">
        <v>174</v>
      </c>
      <c r="C46" s="56" t="s">
        <v>130</v>
      </c>
      <c r="D46" s="61">
        <v>12053.82</v>
      </c>
    </row>
    <row r="47" spans="1:4">
      <c r="A47" s="54" t="s">
        <v>171</v>
      </c>
      <c r="B47" s="60" t="s">
        <v>175</v>
      </c>
      <c r="C47" s="56" t="s">
        <v>130</v>
      </c>
      <c r="D47" s="61">
        <v>3597.67</v>
      </c>
    </row>
    <row r="48" spans="1:4">
      <c r="A48" s="54" t="s">
        <v>171</v>
      </c>
      <c r="B48" s="60" t="s">
        <v>176</v>
      </c>
      <c r="C48" s="56" t="s">
        <v>130</v>
      </c>
      <c r="D48" s="61">
        <v>1383.12</v>
      </c>
    </row>
    <row r="49" spans="1:4" ht="25.5">
      <c r="A49" s="54" t="s">
        <v>171</v>
      </c>
      <c r="B49" s="60" t="s">
        <v>177</v>
      </c>
      <c r="C49" s="56" t="s">
        <v>130</v>
      </c>
      <c r="D49" s="61">
        <v>16649.02</v>
      </c>
    </row>
    <row r="50" spans="1:4">
      <c r="A50" s="54" t="s">
        <v>161</v>
      </c>
      <c r="B50" s="60" t="s">
        <v>178</v>
      </c>
      <c r="C50" s="56" t="s">
        <v>130</v>
      </c>
      <c r="D50" s="61">
        <v>16969.740000000002</v>
      </c>
    </row>
    <row r="51" spans="1:4">
      <c r="A51" s="54" t="s">
        <v>161</v>
      </c>
      <c r="B51" s="60" t="s">
        <v>179</v>
      </c>
      <c r="C51" s="56" t="s">
        <v>130</v>
      </c>
      <c r="D51" s="61">
        <v>26053.78</v>
      </c>
    </row>
    <row r="52" spans="1:4">
      <c r="A52" s="54" t="s">
        <v>161</v>
      </c>
      <c r="B52" s="60" t="s">
        <v>180</v>
      </c>
      <c r="C52" s="56" t="s">
        <v>130</v>
      </c>
      <c r="D52" s="61">
        <v>9526.3799999999992</v>
      </c>
    </row>
    <row r="53" spans="1:4">
      <c r="A53" s="112" t="s">
        <v>181</v>
      </c>
      <c r="B53" s="50" t="s">
        <v>182</v>
      </c>
      <c r="C53" s="62" t="s">
        <v>130</v>
      </c>
      <c r="D53" s="49">
        <f>D55+D56+D57</f>
        <v>8981.41</v>
      </c>
    </row>
    <row r="54" spans="1:4" ht="12.75" customHeight="1">
      <c r="A54" s="113"/>
      <c r="B54" s="107" t="s">
        <v>156</v>
      </c>
      <c r="C54" s="108"/>
      <c r="D54" s="109"/>
    </row>
    <row r="55" spans="1:4">
      <c r="A55" s="113"/>
      <c r="B55" s="60" t="s">
        <v>183</v>
      </c>
      <c r="C55" s="63" t="s">
        <v>130</v>
      </c>
      <c r="D55" s="61">
        <v>2353.39</v>
      </c>
    </row>
    <row r="56" spans="1:4">
      <c r="A56" s="113"/>
      <c r="B56" s="60" t="s">
        <v>184</v>
      </c>
      <c r="C56" s="63" t="s">
        <v>130</v>
      </c>
      <c r="D56" s="61">
        <v>310.8</v>
      </c>
    </row>
    <row r="57" spans="1:4">
      <c r="A57" s="114"/>
      <c r="B57" s="60" t="s">
        <v>185</v>
      </c>
      <c r="C57" s="63" t="s">
        <v>130</v>
      </c>
      <c r="D57" s="61">
        <v>6317.22</v>
      </c>
    </row>
    <row r="58" spans="1:4">
      <c r="A58" s="112" t="s">
        <v>186</v>
      </c>
      <c r="B58" s="50" t="s">
        <v>187</v>
      </c>
      <c r="C58" s="62" t="s">
        <v>130</v>
      </c>
      <c r="D58" s="49">
        <f>D60</f>
        <v>27940.82</v>
      </c>
    </row>
    <row r="59" spans="1:4" ht="12.75" customHeight="1">
      <c r="A59" s="113"/>
      <c r="B59" s="107" t="s">
        <v>156</v>
      </c>
      <c r="C59" s="108"/>
      <c r="D59" s="109"/>
    </row>
    <row r="60" spans="1:4" ht="12.75" customHeight="1">
      <c r="A60" s="114"/>
      <c r="B60" s="52" t="s">
        <v>188</v>
      </c>
      <c r="C60" s="58" t="s">
        <v>130</v>
      </c>
      <c r="D60" s="59">
        <v>27940.82</v>
      </c>
    </row>
    <row r="61" spans="1:4">
      <c r="A61" s="112" t="s">
        <v>189</v>
      </c>
      <c r="B61" s="50" t="s">
        <v>190</v>
      </c>
      <c r="C61" s="62" t="s">
        <v>130</v>
      </c>
      <c r="D61" s="49">
        <v>0</v>
      </c>
    </row>
    <row r="62" spans="1:4" ht="12.75" customHeight="1">
      <c r="A62" s="114"/>
      <c r="B62" s="107" t="s">
        <v>156</v>
      </c>
      <c r="C62" s="108"/>
      <c r="D62" s="109"/>
    </row>
    <row r="63" spans="1:4">
      <c r="A63" s="112" t="s">
        <v>191</v>
      </c>
      <c r="B63" s="50" t="s">
        <v>192</v>
      </c>
      <c r="C63" s="62" t="s">
        <v>130</v>
      </c>
      <c r="D63" s="49">
        <f>D65</f>
        <v>150.94999999999999</v>
      </c>
    </row>
    <row r="64" spans="1:4" ht="12.75" customHeight="1">
      <c r="A64" s="113"/>
      <c r="B64" s="107" t="s">
        <v>156</v>
      </c>
      <c r="C64" s="108"/>
      <c r="D64" s="109"/>
    </row>
    <row r="65" spans="1:4" ht="12.75" customHeight="1">
      <c r="A65" s="114"/>
      <c r="B65" s="52" t="s">
        <v>193</v>
      </c>
      <c r="C65" s="58" t="s">
        <v>130</v>
      </c>
      <c r="D65" s="59">
        <v>150.94999999999999</v>
      </c>
    </row>
    <row r="66" spans="1:4" ht="25.5">
      <c r="A66" s="112" t="s">
        <v>194</v>
      </c>
      <c r="B66" s="50" t="s">
        <v>195</v>
      </c>
      <c r="C66" s="62" t="s">
        <v>130</v>
      </c>
      <c r="D66" s="49">
        <v>0</v>
      </c>
    </row>
    <row r="67" spans="1:4" ht="12.75" customHeight="1">
      <c r="A67" s="114"/>
      <c r="B67" s="107" t="s">
        <v>156</v>
      </c>
      <c r="C67" s="108"/>
      <c r="D67" s="109"/>
    </row>
    <row r="68" spans="1:4">
      <c r="A68" s="112" t="s">
        <v>196</v>
      </c>
      <c r="B68" s="50" t="s">
        <v>197</v>
      </c>
      <c r="C68" s="62" t="s">
        <v>130</v>
      </c>
      <c r="D68" s="49">
        <f>D70+D71+D73+D74+D75+D76+D77+D78+D79+D72</f>
        <v>65336.470000000008</v>
      </c>
    </row>
    <row r="69" spans="1:4" ht="12.75" customHeight="1">
      <c r="A69" s="113"/>
      <c r="B69" s="107" t="s">
        <v>156</v>
      </c>
      <c r="C69" s="108"/>
      <c r="D69" s="109"/>
    </row>
    <row r="70" spans="1:4" ht="12.75" customHeight="1">
      <c r="A70" s="113"/>
      <c r="B70" s="52" t="s">
        <v>198</v>
      </c>
      <c r="C70" s="58" t="s">
        <v>130</v>
      </c>
      <c r="D70" s="59">
        <v>13185.06</v>
      </c>
    </row>
    <row r="71" spans="1:4" ht="12.75" customHeight="1">
      <c r="A71" s="113"/>
      <c r="B71" s="52" t="s">
        <v>199</v>
      </c>
      <c r="C71" s="58" t="s">
        <v>130</v>
      </c>
      <c r="D71" s="59">
        <v>6019.88</v>
      </c>
    </row>
    <row r="72" spans="1:4" ht="12.75" customHeight="1">
      <c r="A72" s="113"/>
      <c r="B72" s="52" t="s">
        <v>200</v>
      </c>
      <c r="C72" s="58" t="s">
        <v>130</v>
      </c>
      <c r="D72" s="59">
        <v>11396.51</v>
      </c>
    </row>
    <row r="73" spans="1:4" ht="12.75" customHeight="1">
      <c r="A73" s="113"/>
      <c r="B73" s="52" t="s">
        <v>201</v>
      </c>
      <c r="C73" s="58" t="s">
        <v>130</v>
      </c>
      <c r="D73" s="59">
        <v>2422.75</v>
      </c>
    </row>
    <row r="74" spans="1:4" ht="12.75" customHeight="1">
      <c r="A74" s="113"/>
      <c r="B74" s="52" t="s">
        <v>202</v>
      </c>
      <c r="C74" s="58" t="s">
        <v>130</v>
      </c>
      <c r="D74" s="59">
        <v>4361.99</v>
      </c>
    </row>
    <row r="75" spans="1:4" ht="12.75" customHeight="1">
      <c r="A75" s="113"/>
      <c r="B75" s="52" t="s">
        <v>203</v>
      </c>
      <c r="C75" s="58" t="s">
        <v>130</v>
      </c>
      <c r="D75" s="59">
        <v>252.06</v>
      </c>
    </row>
    <row r="76" spans="1:4" ht="12.75" customHeight="1">
      <c r="A76" s="113"/>
      <c r="B76" s="52" t="s">
        <v>204</v>
      </c>
      <c r="C76" s="58" t="s">
        <v>130</v>
      </c>
      <c r="D76" s="59">
        <v>21056.78</v>
      </c>
    </row>
    <row r="77" spans="1:4" ht="12.75" customHeight="1">
      <c r="A77" s="113"/>
      <c r="B77" s="52" t="s">
        <v>205</v>
      </c>
      <c r="C77" s="58" t="s">
        <v>130</v>
      </c>
      <c r="D77" s="59">
        <v>691.44</v>
      </c>
    </row>
    <row r="78" spans="1:4" ht="12.75" customHeight="1">
      <c r="A78" s="113"/>
      <c r="B78" s="52" t="s">
        <v>206</v>
      </c>
      <c r="C78" s="58" t="s">
        <v>130</v>
      </c>
      <c r="D78" s="59">
        <v>2700</v>
      </c>
    </row>
    <row r="79" spans="1:4" ht="12.75" customHeight="1">
      <c r="A79" s="114"/>
      <c r="B79" s="52" t="s">
        <v>207</v>
      </c>
      <c r="C79" s="58" t="s">
        <v>130</v>
      </c>
      <c r="D79" s="59">
        <v>3250</v>
      </c>
    </row>
    <row r="80" spans="1:4" ht="25.5">
      <c r="A80" s="47" t="s">
        <v>208</v>
      </c>
      <c r="B80" s="36" t="s">
        <v>209</v>
      </c>
      <c r="C80" s="48" t="s">
        <v>130</v>
      </c>
      <c r="D80" s="34">
        <v>0</v>
      </c>
    </row>
    <row r="81" spans="1:4">
      <c r="A81" s="47" t="s">
        <v>210</v>
      </c>
      <c r="B81" s="64" t="s">
        <v>211</v>
      </c>
      <c r="C81" s="48" t="s">
        <v>130</v>
      </c>
      <c r="D81" s="34">
        <v>0</v>
      </c>
    </row>
    <row r="82" spans="1:4" ht="25.5">
      <c r="A82" s="47" t="s">
        <v>212</v>
      </c>
      <c r="B82" s="36" t="s">
        <v>213</v>
      </c>
      <c r="C82" s="48" t="s">
        <v>130</v>
      </c>
      <c r="D82" s="34">
        <v>0</v>
      </c>
    </row>
    <row r="83" spans="1:4" ht="25.5">
      <c r="A83" s="47" t="s">
        <v>214</v>
      </c>
      <c r="B83" s="36" t="s">
        <v>215</v>
      </c>
      <c r="C83" s="48" t="s">
        <v>130</v>
      </c>
      <c r="D83" s="34">
        <v>0</v>
      </c>
    </row>
    <row r="84" spans="1:4" ht="25.5">
      <c r="A84" s="47" t="s">
        <v>216</v>
      </c>
      <c r="B84" s="36" t="s">
        <v>217</v>
      </c>
      <c r="C84" s="48" t="s">
        <v>130</v>
      </c>
      <c r="D84" s="34">
        <v>0</v>
      </c>
    </row>
    <row r="85" spans="1:4" ht="25.5">
      <c r="A85" s="47" t="s">
        <v>218</v>
      </c>
      <c r="B85" s="36" t="s">
        <v>219</v>
      </c>
      <c r="C85" s="48" t="s">
        <v>130</v>
      </c>
      <c r="D85" s="34">
        <v>0</v>
      </c>
    </row>
    <row r="86" spans="1:4" ht="25.5">
      <c r="A86" s="47" t="s">
        <v>220</v>
      </c>
      <c r="B86" s="36" t="s">
        <v>221</v>
      </c>
      <c r="C86" s="48" t="s">
        <v>130</v>
      </c>
      <c r="D86" s="34">
        <v>0</v>
      </c>
    </row>
    <row r="87" spans="1:4">
      <c r="A87" s="47" t="s">
        <v>222</v>
      </c>
      <c r="B87" s="36" t="s">
        <v>223</v>
      </c>
      <c r="C87" s="48" t="s">
        <v>130</v>
      </c>
      <c r="D87" s="34">
        <v>0</v>
      </c>
    </row>
    <row r="88" spans="1:4" ht="38.25">
      <c r="A88" s="47" t="s">
        <v>224</v>
      </c>
      <c r="B88" s="36" t="s">
        <v>225</v>
      </c>
      <c r="C88" s="48" t="s">
        <v>130</v>
      </c>
      <c r="D88" s="34">
        <v>0</v>
      </c>
    </row>
    <row r="89" spans="1:4" ht="51">
      <c r="A89" s="47" t="s">
        <v>226</v>
      </c>
      <c r="B89" s="36" t="s">
        <v>227</v>
      </c>
      <c r="C89" s="48" t="s">
        <v>130</v>
      </c>
      <c r="D89" s="34">
        <v>0</v>
      </c>
    </row>
    <row r="90" spans="1:4">
      <c r="A90" s="47" t="s">
        <v>228</v>
      </c>
      <c r="B90" s="50" t="s">
        <v>229</v>
      </c>
      <c r="C90" s="62" t="s">
        <v>130</v>
      </c>
      <c r="D90" s="31">
        <f>D89+D88+D87+D86+D85+D84+D83+D82+D81+D80+D68+D66+D63+D61+D58+D53+D36+D30+D29+D28</f>
        <v>611301.87000000011</v>
      </c>
    </row>
    <row r="91" spans="1:4">
      <c r="A91" s="106" t="s">
        <v>230</v>
      </c>
      <c r="B91" s="106"/>
      <c r="C91" s="106"/>
      <c r="D91" s="106"/>
    </row>
    <row r="92" spans="1:4">
      <c r="A92" s="35" t="s">
        <v>106</v>
      </c>
      <c r="B92" s="36" t="s">
        <v>231</v>
      </c>
      <c r="C92" s="37" t="s">
        <v>90</v>
      </c>
      <c r="D92" s="42"/>
    </row>
    <row r="93" spans="1:4">
      <c r="A93" s="35" t="s">
        <v>109</v>
      </c>
      <c r="B93" s="36" t="s">
        <v>232</v>
      </c>
      <c r="C93" s="37" t="s">
        <v>90</v>
      </c>
      <c r="D93" s="42"/>
    </row>
    <row r="94" spans="1:4" ht="25.5">
      <c r="A94" s="35" t="s">
        <v>112</v>
      </c>
      <c r="B94" s="36" t="s">
        <v>233</v>
      </c>
      <c r="C94" s="37" t="s">
        <v>90</v>
      </c>
      <c r="D94" s="42"/>
    </row>
    <row r="95" spans="1:4" ht="12.75" customHeight="1">
      <c r="A95" s="35" t="s">
        <v>115</v>
      </c>
      <c r="B95" s="36" t="s">
        <v>234</v>
      </c>
      <c r="C95" s="37" t="s">
        <v>130</v>
      </c>
      <c r="D95" s="42"/>
    </row>
    <row r="96" spans="1:4">
      <c r="A96" s="106" t="s">
        <v>235</v>
      </c>
      <c r="B96" s="106"/>
      <c r="C96" s="106"/>
      <c r="D96" s="106"/>
    </row>
    <row r="97" spans="1:4" ht="25.5">
      <c r="A97" s="35" t="s">
        <v>117</v>
      </c>
      <c r="B97" s="36" t="s">
        <v>236</v>
      </c>
      <c r="C97" s="37" t="s">
        <v>130</v>
      </c>
      <c r="D97" s="65">
        <f>D99</f>
        <v>0</v>
      </c>
    </row>
    <row r="98" spans="1:4">
      <c r="A98" s="35" t="s">
        <v>237</v>
      </c>
      <c r="B98" s="38" t="s">
        <v>238</v>
      </c>
      <c r="C98" s="37" t="s">
        <v>130</v>
      </c>
      <c r="D98" s="42"/>
    </row>
    <row r="99" spans="1:4">
      <c r="A99" s="35" t="s">
        <v>239</v>
      </c>
      <c r="B99" s="38" t="s">
        <v>240</v>
      </c>
      <c r="C99" s="37" t="s">
        <v>130</v>
      </c>
      <c r="D99" s="42">
        <v>0</v>
      </c>
    </row>
    <row r="100" spans="1:4" ht="25.5">
      <c r="A100" s="66" t="s">
        <v>241</v>
      </c>
      <c r="B100" s="67" t="s">
        <v>242</v>
      </c>
      <c r="C100" s="68" t="s">
        <v>130</v>
      </c>
      <c r="D100" s="69">
        <f>D102+D97</f>
        <v>127166.81000000017</v>
      </c>
    </row>
    <row r="101" spans="1:4">
      <c r="A101" s="66" t="s">
        <v>243</v>
      </c>
      <c r="B101" s="70" t="s">
        <v>238</v>
      </c>
      <c r="C101" s="68" t="s">
        <v>130</v>
      </c>
      <c r="D101" s="27"/>
    </row>
    <row r="102" spans="1:4">
      <c r="A102" s="66" t="s">
        <v>244</v>
      </c>
      <c r="B102" s="70" t="s">
        <v>240</v>
      </c>
      <c r="C102" s="68" t="s">
        <v>130</v>
      </c>
      <c r="D102" s="27">
        <f>D25</f>
        <v>127166.81000000017</v>
      </c>
    </row>
    <row r="103" spans="1:4">
      <c r="A103" s="110" t="s">
        <v>245</v>
      </c>
      <c r="B103" s="110"/>
      <c r="C103" s="110"/>
      <c r="D103" s="110"/>
    </row>
    <row r="104" spans="1:4">
      <c r="A104" s="66" t="s">
        <v>246</v>
      </c>
      <c r="B104" s="71" t="s">
        <v>247</v>
      </c>
      <c r="C104" s="68" t="s">
        <v>10</v>
      </c>
      <c r="D104" s="27"/>
    </row>
    <row r="105" spans="1:4">
      <c r="A105" s="66" t="s">
        <v>248</v>
      </c>
      <c r="B105" s="67" t="s">
        <v>249</v>
      </c>
      <c r="C105" s="68" t="s">
        <v>10</v>
      </c>
      <c r="D105" s="27" t="s">
        <v>250</v>
      </c>
    </row>
    <row r="106" spans="1:4" ht="14.25" customHeight="1">
      <c r="A106" s="66" t="s">
        <v>251</v>
      </c>
      <c r="B106" s="67" t="s">
        <v>252</v>
      </c>
      <c r="C106" s="68" t="s">
        <v>253</v>
      </c>
      <c r="D106" s="27">
        <f>D107/((2552.1*6+2634.69*6)/2)</f>
        <v>0</v>
      </c>
    </row>
    <row r="107" spans="1:4">
      <c r="A107" s="66" t="s">
        <v>254</v>
      </c>
      <c r="B107" s="67" t="s">
        <v>255</v>
      </c>
      <c r="C107" s="68" t="s">
        <v>130</v>
      </c>
      <c r="D107" s="72">
        <v>0</v>
      </c>
    </row>
    <row r="108" spans="1:4">
      <c r="A108" s="66" t="s">
        <v>256</v>
      </c>
      <c r="B108" s="67" t="s">
        <v>257</v>
      </c>
      <c r="C108" s="68" t="s">
        <v>130</v>
      </c>
      <c r="D108" s="72">
        <v>0</v>
      </c>
    </row>
    <row r="109" spans="1:4">
      <c r="A109" s="66" t="s">
        <v>258</v>
      </c>
      <c r="B109" s="67" t="s">
        <v>259</v>
      </c>
      <c r="C109" s="68" t="s">
        <v>130</v>
      </c>
      <c r="D109" s="72">
        <f>D107-D108</f>
        <v>0</v>
      </c>
    </row>
    <row r="110" spans="1:4" ht="25.5">
      <c r="A110" s="66" t="s">
        <v>260</v>
      </c>
      <c r="B110" s="67" t="s">
        <v>261</v>
      </c>
      <c r="C110" s="68" t="s">
        <v>130</v>
      </c>
      <c r="D110" s="72">
        <f>D107</f>
        <v>0</v>
      </c>
    </row>
    <row r="111" spans="1:4" ht="12.75" customHeight="1">
      <c r="A111" s="66" t="s">
        <v>262</v>
      </c>
      <c r="B111" s="67" t="s">
        <v>263</v>
      </c>
      <c r="C111" s="68" t="s">
        <v>130</v>
      </c>
      <c r="D111" s="72">
        <f>D108</f>
        <v>0</v>
      </c>
    </row>
    <row r="112" spans="1:4" ht="25.5">
      <c r="A112" s="66" t="s">
        <v>264</v>
      </c>
      <c r="B112" s="67" t="s">
        <v>265</v>
      </c>
      <c r="C112" s="68" t="s">
        <v>130</v>
      </c>
      <c r="D112" s="72">
        <f>D109</f>
        <v>0</v>
      </c>
    </row>
    <row r="113" spans="1:4" ht="25.5">
      <c r="A113" s="66" t="s">
        <v>266</v>
      </c>
      <c r="B113" s="67" t="s">
        <v>267</v>
      </c>
      <c r="C113" s="68" t="s">
        <v>130</v>
      </c>
      <c r="D113" s="72"/>
    </row>
    <row r="114" spans="1:4">
      <c r="A114" s="66" t="s">
        <v>268</v>
      </c>
      <c r="B114" s="71" t="s">
        <v>269</v>
      </c>
      <c r="C114" s="68" t="s">
        <v>10</v>
      </c>
      <c r="D114" s="27"/>
    </row>
    <row r="115" spans="1:4">
      <c r="A115" s="66" t="s">
        <v>270</v>
      </c>
      <c r="B115" s="67" t="s">
        <v>249</v>
      </c>
      <c r="C115" s="68" t="s">
        <v>10</v>
      </c>
      <c r="D115" s="73" t="s">
        <v>271</v>
      </c>
    </row>
    <row r="116" spans="1:4">
      <c r="A116" s="66" t="s">
        <v>272</v>
      </c>
      <c r="B116" s="67" t="s">
        <v>252</v>
      </c>
      <c r="C116" s="68" t="s">
        <v>253</v>
      </c>
      <c r="D116" s="74">
        <f>D117/((33.31*6+35.38*6)/12)</f>
        <v>0</v>
      </c>
    </row>
    <row r="117" spans="1:4">
      <c r="A117" s="66" t="s">
        <v>273</v>
      </c>
      <c r="B117" s="67" t="s">
        <v>255</v>
      </c>
      <c r="C117" s="68" t="s">
        <v>130</v>
      </c>
      <c r="D117" s="72">
        <v>0</v>
      </c>
    </row>
    <row r="118" spans="1:4">
      <c r="A118" s="66" t="s">
        <v>274</v>
      </c>
      <c r="B118" s="67" t="s">
        <v>257</v>
      </c>
      <c r="C118" s="68" t="s">
        <v>130</v>
      </c>
      <c r="D118" s="72">
        <v>0</v>
      </c>
    </row>
    <row r="119" spans="1:4">
      <c r="A119" s="66" t="s">
        <v>275</v>
      </c>
      <c r="B119" s="67" t="s">
        <v>259</v>
      </c>
      <c r="C119" s="68" t="s">
        <v>130</v>
      </c>
      <c r="D119" s="72">
        <f>D117-D118</f>
        <v>0</v>
      </c>
    </row>
    <row r="120" spans="1:4" ht="25.5">
      <c r="A120" s="66" t="s">
        <v>276</v>
      </c>
      <c r="B120" s="67" t="s">
        <v>261</v>
      </c>
      <c r="C120" s="68" t="s">
        <v>130</v>
      </c>
      <c r="D120" s="72">
        <f>D117</f>
        <v>0</v>
      </c>
    </row>
    <row r="121" spans="1:4" ht="25.5">
      <c r="A121" s="66" t="s">
        <v>277</v>
      </c>
      <c r="B121" s="67" t="s">
        <v>263</v>
      </c>
      <c r="C121" s="68" t="s">
        <v>130</v>
      </c>
      <c r="D121" s="72">
        <f>D118</f>
        <v>0</v>
      </c>
    </row>
    <row r="122" spans="1:4" ht="25.5">
      <c r="A122" s="66" t="s">
        <v>278</v>
      </c>
      <c r="B122" s="67" t="s">
        <v>265</v>
      </c>
      <c r="C122" s="68" t="s">
        <v>130</v>
      </c>
      <c r="D122" s="72">
        <f>D119</f>
        <v>0</v>
      </c>
    </row>
    <row r="123" spans="1:4">
      <c r="A123" s="66" t="s">
        <v>279</v>
      </c>
      <c r="B123" s="71" t="s">
        <v>280</v>
      </c>
      <c r="C123" s="68" t="s">
        <v>10</v>
      </c>
      <c r="D123" s="73"/>
    </row>
    <row r="124" spans="1:4">
      <c r="A124" s="66" t="s">
        <v>281</v>
      </c>
      <c r="B124" s="67" t="s">
        <v>249</v>
      </c>
      <c r="C124" s="68" t="s">
        <v>10</v>
      </c>
      <c r="D124" s="73" t="s">
        <v>271</v>
      </c>
    </row>
    <row r="125" spans="1:4">
      <c r="A125" s="66" t="s">
        <v>282</v>
      </c>
      <c r="B125" s="67" t="s">
        <v>252</v>
      </c>
      <c r="C125" s="68" t="s">
        <v>253</v>
      </c>
      <c r="D125" s="74">
        <f>D126/((28.84*6+30.73*6)/12)</f>
        <v>0</v>
      </c>
    </row>
    <row r="126" spans="1:4">
      <c r="A126" s="66" t="s">
        <v>283</v>
      </c>
      <c r="B126" s="67" t="s">
        <v>255</v>
      </c>
      <c r="C126" s="68" t="s">
        <v>130</v>
      </c>
      <c r="D126" s="72">
        <v>0</v>
      </c>
    </row>
    <row r="127" spans="1:4">
      <c r="A127" s="66" t="s">
        <v>284</v>
      </c>
      <c r="B127" s="67" t="s">
        <v>257</v>
      </c>
      <c r="C127" s="68" t="s">
        <v>130</v>
      </c>
      <c r="D127" s="72">
        <v>0</v>
      </c>
    </row>
    <row r="128" spans="1:4">
      <c r="A128" s="66" t="s">
        <v>285</v>
      </c>
      <c r="B128" s="67" t="s">
        <v>259</v>
      </c>
      <c r="C128" s="68" t="s">
        <v>130</v>
      </c>
      <c r="D128" s="72">
        <f>D126-D127</f>
        <v>0</v>
      </c>
    </row>
    <row r="129" spans="1:4" ht="25.5">
      <c r="A129" s="66" t="s">
        <v>286</v>
      </c>
      <c r="B129" s="67" t="s">
        <v>261</v>
      </c>
      <c r="C129" s="68" t="s">
        <v>130</v>
      </c>
      <c r="D129" s="72">
        <f>D126</f>
        <v>0</v>
      </c>
    </row>
    <row r="130" spans="1:4" ht="25.5">
      <c r="A130" s="66" t="s">
        <v>287</v>
      </c>
      <c r="B130" s="67" t="s">
        <v>263</v>
      </c>
      <c r="C130" s="68" t="s">
        <v>130</v>
      </c>
      <c r="D130" s="72">
        <f>D127</f>
        <v>0</v>
      </c>
    </row>
    <row r="131" spans="1:4" ht="25.5">
      <c r="A131" s="66" t="s">
        <v>288</v>
      </c>
      <c r="B131" s="67" t="s">
        <v>265</v>
      </c>
      <c r="C131" s="68" t="s">
        <v>130</v>
      </c>
      <c r="D131" s="72">
        <f>D128</f>
        <v>0</v>
      </c>
    </row>
    <row r="132" spans="1:4" ht="13.5" customHeight="1">
      <c r="A132" s="66" t="s">
        <v>289</v>
      </c>
      <c r="B132" s="71" t="s">
        <v>290</v>
      </c>
      <c r="C132" s="68" t="s">
        <v>10</v>
      </c>
      <c r="D132" s="27"/>
    </row>
    <row r="133" spans="1:4">
      <c r="A133" s="66" t="s">
        <v>291</v>
      </c>
      <c r="B133" s="67" t="s">
        <v>249</v>
      </c>
      <c r="C133" s="68" t="s">
        <v>10</v>
      </c>
      <c r="D133" s="73" t="s">
        <v>292</v>
      </c>
    </row>
    <row r="134" spans="1:4">
      <c r="A134" s="66" t="s">
        <v>293</v>
      </c>
      <c r="B134" s="67" t="s">
        <v>252</v>
      </c>
      <c r="C134" s="68" t="s">
        <v>253</v>
      </c>
      <c r="D134" s="74">
        <f>D135/((5.38*6+5.56*6)/12)</f>
        <v>0</v>
      </c>
    </row>
    <row r="135" spans="1:4">
      <c r="A135" s="66" t="s">
        <v>294</v>
      </c>
      <c r="B135" s="67" t="s">
        <v>255</v>
      </c>
      <c r="C135" s="68" t="s">
        <v>130</v>
      </c>
      <c r="D135" s="72">
        <v>0</v>
      </c>
    </row>
    <row r="136" spans="1:4">
      <c r="A136" s="66" t="s">
        <v>295</v>
      </c>
      <c r="B136" s="67" t="s">
        <v>257</v>
      </c>
      <c r="C136" s="68" t="s">
        <v>130</v>
      </c>
      <c r="D136" s="72">
        <v>0</v>
      </c>
    </row>
    <row r="137" spans="1:4">
      <c r="A137" s="66" t="s">
        <v>296</v>
      </c>
      <c r="B137" s="67" t="s">
        <v>259</v>
      </c>
      <c r="C137" s="68" t="s">
        <v>130</v>
      </c>
      <c r="D137" s="72">
        <f>D135-D136</f>
        <v>0</v>
      </c>
    </row>
    <row r="138" spans="1:4" ht="25.5">
      <c r="A138" s="66" t="s">
        <v>297</v>
      </c>
      <c r="B138" s="67" t="s">
        <v>261</v>
      </c>
      <c r="C138" s="68" t="s">
        <v>130</v>
      </c>
      <c r="D138" s="72">
        <f>D135</f>
        <v>0</v>
      </c>
    </row>
    <row r="139" spans="1:4" ht="25.5">
      <c r="A139" s="66" t="s">
        <v>298</v>
      </c>
      <c r="B139" s="67" t="s">
        <v>263</v>
      </c>
      <c r="C139" s="68" t="s">
        <v>130</v>
      </c>
      <c r="D139" s="72">
        <f>D136</f>
        <v>0</v>
      </c>
    </row>
    <row r="140" spans="1:4" ht="25.5">
      <c r="A140" s="66" t="s">
        <v>299</v>
      </c>
      <c r="B140" s="67" t="s">
        <v>265</v>
      </c>
      <c r="C140" s="68" t="s">
        <v>130</v>
      </c>
      <c r="D140" s="72">
        <f>D137</f>
        <v>0</v>
      </c>
    </row>
    <row r="141" spans="1:4">
      <c r="A141" s="110" t="s">
        <v>300</v>
      </c>
      <c r="B141" s="110"/>
      <c r="C141" s="110"/>
      <c r="D141" s="110"/>
    </row>
    <row r="142" spans="1:4">
      <c r="A142" s="66" t="s">
        <v>301</v>
      </c>
      <c r="B142" s="67" t="s">
        <v>231</v>
      </c>
      <c r="C142" s="68" t="s">
        <v>90</v>
      </c>
      <c r="D142" s="27"/>
    </row>
    <row r="143" spans="1:4">
      <c r="A143" s="66" t="s">
        <v>302</v>
      </c>
      <c r="B143" s="67" t="s">
        <v>232</v>
      </c>
      <c r="C143" s="68" t="s">
        <v>90</v>
      </c>
      <c r="D143" s="27"/>
    </row>
    <row r="144" spans="1:4" ht="25.5">
      <c r="A144" s="66" t="s">
        <v>303</v>
      </c>
      <c r="B144" s="67" t="s">
        <v>233</v>
      </c>
      <c r="C144" s="68" t="s">
        <v>90</v>
      </c>
      <c r="D144" s="27"/>
    </row>
    <row r="145" spans="1:4">
      <c r="A145" s="66" t="s">
        <v>304</v>
      </c>
      <c r="B145" s="67" t="s">
        <v>234</v>
      </c>
      <c r="C145" s="68" t="s">
        <v>130</v>
      </c>
      <c r="D145" s="72">
        <v>0</v>
      </c>
    </row>
    <row r="146" spans="1:4">
      <c r="A146" s="111" t="s">
        <v>305</v>
      </c>
      <c r="B146" s="111"/>
      <c r="C146" s="111"/>
      <c r="D146" s="111"/>
    </row>
    <row r="147" spans="1:4">
      <c r="A147" s="24" t="s">
        <v>306</v>
      </c>
      <c r="B147" s="75" t="s">
        <v>307</v>
      </c>
      <c r="C147" s="26" t="s">
        <v>90</v>
      </c>
      <c r="D147" s="27"/>
    </row>
    <row r="148" spans="1:4">
      <c r="A148" s="24" t="s">
        <v>308</v>
      </c>
      <c r="B148" s="75" t="s">
        <v>309</v>
      </c>
      <c r="C148" s="26" t="s">
        <v>90</v>
      </c>
      <c r="D148" s="27"/>
    </row>
    <row r="149" spans="1:4" ht="25.5">
      <c r="A149" s="24" t="s">
        <v>310</v>
      </c>
      <c r="B149" s="75" t="s">
        <v>311</v>
      </c>
      <c r="C149" s="26" t="s">
        <v>130</v>
      </c>
      <c r="D149" s="27"/>
    </row>
  </sheetData>
  <mergeCells count="22">
    <mergeCell ref="A146:D146"/>
    <mergeCell ref="A53:A57"/>
    <mergeCell ref="A58:A60"/>
    <mergeCell ref="A61:A62"/>
    <mergeCell ref="A63:A65"/>
    <mergeCell ref="A66:A67"/>
    <mergeCell ref="A68:A79"/>
    <mergeCell ref="B69:D69"/>
    <mergeCell ref="A91:D91"/>
    <mergeCell ref="A96:D96"/>
    <mergeCell ref="A103:D103"/>
    <mergeCell ref="A141:D141"/>
    <mergeCell ref="B54:D54"/>
    <mergeCell ref="B59:D59"/>
    <mergeCell ref="B62:D62"/>
    <mergeCell ref="B64:D64"/>
    <mergeCell ref="B67:D67"/>
    <mergeCell ref="A2:D2"/>
    <mergeCell ref="A8:D8"/>
    <mergeCell ref="A26:D26"/>
    <mergeCell ref="B31:D31"/>
    <mergeCell ref="B37:D37"/>
  </mergeCells>
  <pageMargins left="0.35433070866141703" right="0.15748031496063" top="0.39370078740157499" bottom="0.39370078740157499" header="0.511811023622047" footer="0.511811023622047"/>
  <pageSetup paperSize="9" scale="28" fitToHeight="2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6"/>
  <sheetViews>
    <sheetView workbookViewId="0">
      <selection activeCell="B37" sqref="B37"/>
    </sheetView>
  </sheetViews>
  <sheetFormatPr defaultColWidth="9" defaultRowHeight="12.75"/>
  <cols>
    <col min="3" max="3" width="48" customWidth="1"/>
  </cols>
  <sheetData>
    <row r="1" spans="1:3" ht="15.75">
      <c r="A1" s="1" t="s">
        <v>470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8" t="s">
        <v>123</v>
      </c>
      <c r="B4" s="6">
        <v>1801</v>
      </c>
      <c r="C4" s="7" t="s">
        <v>471</v>
      </c>
    </row>
    <row r="5" spans="1:3">
      <c r="A5" s="5" t="s">
        <v>13</v>
      </c>
      <c r="B5" s="6">
        <v>1802</v>
      </c>
      <c r="C5" s="7" t="s">
        <v>472</v>
      </c>
    </row>
    <row r="6" spans="1:3">
      <c r="A6" s="5" t="s">
        <v>18</v>
      </c>
      <c r="B6" s="6">
        <v>1803</v>
      </c>
      <c r="C6" s="7" t="s">
        <v>473</v>
      </c>
    </row>
    <row r="7" spans="1:3">
      <c r="A7" s="5" t="s">
        <v>21</v>
      </c>
      <c r="B7" s="6">
        <v>1804</v>
      </c>
      <c r="C7" s="7" t="s">
        <v>271</v>
      </c>
    </row>
    <row r="8" spans="1:3">
      <c r="A8" s="5" t="s">
        <v>29</v>
      </c>
      <c r="B8" s="6">
        <v>1805</v>
      </c>
      <c r="C8" s="7" t="s">
        <v>250</v>
      </c>
    </row>
    <row r="9" spans="1:3">
      <c r="A9" s="5" t="s">
        <v>32</v>
      </c>
      <c r="B9" s="6">
        <v>1806</v>
      </c>
      <c r="C9" s="7" t="s">
        <v>474</v>
      </c>
    </row>
    <row r="10" spans="1:3">
      <c r="A10" s="5" t="s">
        <v>34</v>
      </c>
      <c r="B10" s="6">
        <v>1807</v>
      </c>
      <c r="C10" s="7" t="s">
        <v>475</v>
      </c>
    </row>
    <row r="11" spans="1:3">
      <c r="A11" s="5" t="s">
        <v>37</v>
      </c>
      <c r="B11" s="6">
        <v>1808</v>
      </c>
      <c r="C11" s="7" t="s">
        <v>476</v>
      </c>
    </row>
    <row r="12" spans="1:3">
      <c r="A12" s="5" t="s">
        <v>39</v>
      </c>
      <c r="B12" s="6">
        <v>1809</v>
      </c>
      <c r="C12" s="7" t="s">
        <v>477</v>
      </c>
    </row>
    <row r="13" spans="1:3">
      <c r="A13" s="5" t="s">
        <v>43</v>
      </c>
      <c r="B13" s="6">
        <v>1810</v>
      </c>
      <c r="C13" s="7" t="s">
        <v>98</v>
      </c>
    </row>
    <row r="14" spans="1:3">
      <c r="A14" s="5" t="s">
        <v>46</v>
      </c>
      <c r="B14" s="6">
        <v>1811</v>
      </c>
      <c r="C14" s="7" t="s">
        <v>90</v>
      </c>
    </row>
    <row r="15" spans="1:3">
      <c r="A15" s="5" t="s">
        <v>48</v>
      </c>
      <c r="B15" s="6">
        <v>1812</v>
      </c>
      <c r="C15" s="7" t="s">
        <v>130</v>
      </c>
    </row>
    <row r="16" spans="1:3">
      <c r="A16" s="5" t="s">
        <v>52</v>
      </c>
      <c r="B16" s="6">
        <v>1813</v>
      </c>
      <c r="C16" s="7" t="s">
        <v>82</v>
      </c>
    </row>
    <row r="17" spans="1:3">
      <c r="A17" s="5" t="s">
        <v>60</v>
      </c>
      <c r="B17" s="6">
        <v>1814</v>
      </c>
      <c r="C17" s="7" t="s">
        <v>478</v>
      </c>
    </row>
    <row r="18" spans="1:3">
      <c r="A18" s="5" t="s">
        <v>66</v>
      </c>
      <c r="B18" s="6">
        <v>1815</v>
      </c>
      <c r="C18" s="7" t="s">
        <v>479</v>
      </c>
    </row>
    <row r="19" spans="1:3">
      <c r="A19" s="5" t="s">
        <v>71</v>
      </c>
      <c r="B19" s="6">
        <v>1816</v>
      </c>
      <c r="C19" s="7" t="s">
        <v>480</v>
      </c>
    </row>
    <row r="20" spans="1:3">
      <c r="A20" s="5" t="s">
        <v>75</v>
      </c>
      <c r="B20" s="6">
        <v>1817</v>
      </c>
      <c r="C20" s="7" t="s">
        <v>481</v>
      </c>
    </row>
    <row r="21" spans="1:3">
      <c r="A21" s="8" t="s">
        <v>80</v>
      </c>
      <c r="B21" s="6">
        <v>1818</v>
      </c>
      <c r="C21" s="7" t="s">
        <v>482</v>
      </c>
    </row>
    <row r="22" spans="1:3">
      <c r="A22" s="8" t="s">
        <v>84</v>
      </c>
      <c r="B22" s="6">
        <v>1819</v>
      </c>
      <c r="C22" s="7" t="s">
        <v>483</v>
      </c>
    </row>
    <row r="23" spans="1:3">
      <c r="A23" s="5" t="s">
        <v>88</v>
      </c>
      <c r="B23" s="6">
        <v>1820</v>
      </c>
      <c r="C23" s="7" t="s">
        <v>484</v>
      </c>
    </row>
    <row r="24" spans="1:3">
      <c r="A24" s="5" t="s">
        <v>93</v>
      </c>
      <c r="B24" s="6">
        <v>1821</v>
      </c>
      <c r="C24" s="7" t="s">
        <v>292</v>
      </c>
    </row>
    <row r="25" spans="1:3">
      <c r="A25" s="5" t="s">
        <v>96</v>
      </c>
      <c r="B25" s="6">
        <v>1822</v>
      </c>
      <c r="C25" s="7" t="s">
        <v>485</v>
      </c>
    </row>
    <row r="26" spans="1:3">
      <c r="A26" s="5" t="s">
        <v>102</v>
      </c>
      <c r="B26" s="6">
        <v>1823</v>
      </c>
      <c r="C26" s="7" t="s">
        <v>486</v>
      </c>
    </row>
    <row r="27" spans="1:3">
      <c r="A27" s="5" t="s">
        <v>106</v>
      </c>
      <c r="B27" s="6">
        <v>1824</v>
      </c>
      <c r="C27" s="7" t="s">
        <v>487</v>
      </c>
    </row>
    <row r="28" spans="1:3">
      <c r="A28" s="5" t="s">
        <v>109</v>
      </c>
      <c r="B28" s="6">
        <v>1825</v>
      </c>
      <c r="C28" s="7" t="s">
        <v>488</v>
      </c>
    </row>
    <row r="29" spans="1:3">
      <c r="A29" s="5" t="s">
        <v>112</v>
      </c>
      <c r="B29" s="6">
        <v>1826</v>
      </c>
      <c r="C29" s="7" t="s">
        <v>489</v>
      </c>
    </row>
    <row r="30" spans="1:3">
      <c r="A30" s="5" t="s">
        <v>115</v>
      </c>
      <c r="B30" s="6">
        <v>1827</v>
      </c>
      <c r="C30" s="7" t="s">
        <v>490</v>
      </c>
    </row>
    <row r="31" spans="1:3">
      <c r="A31" s="5" t="s">
        <v>117</v>
      </c>
      <c r="B31" s="6">
        <v>1828</v>
      </c>
      <c r="C31" s="7" t="s">
        <v>491</v>
      </c>
    </row>
    <row r="32" spans="1:3">
      <c r="A32" s="5" t="s">
        <v>237</v>
      </c>
      <c r="B32" s="6">
        <v>1829</v>
      </c>
      <c r="C32" s="7" t="s">
        <v>492</v>
      </c>
    </row>
    <row r="33" spans="1:3">
      <c r="A33" s="5" t="s">
        <v>239</v>
      </c>
      <c r="B33" s="6">
        <v>1830</v>
      </c>
      <c r="C33" s="7" t="s">
        <v>292</v>
      </c>
    </row>
    <row r="34" spans="1:3">
      <c r="A34" s="5" t="s">
        <v>241</v>
      </c>
      <c r="B34" s="6">
        <v>1831</v>
      </c>
      <c r="C34" s="7" t="s">
        <v>493</v>
      </c>
    </row>
    <row r="35" spans="1:3">
      <c r="A35" s="5" t="s">
        <v>243</v>
      </c>
      <c r="B35" s="6">
        <v>1832</v>
      </c>
      <c r="C35" s="7" t="s">
        <v>494</v>
      </c>
    </row>
    <row r="36" spans="1:3">
      <c r="A36" s="5" t="s">
        <v>244</v>
      </c>
      <c r="B36" s="6">
        <v>1833</v>
      </c>
      <c r="C36" s="7" t="s">
        <v>495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6"/>
  <sheetViews>
    <sheetView workbookViewId="0">
      <selection activeCell="B4" sqref="B4:B6"/>
    </sheetView>
  </sheetViews>
  <sheetFormatPr defaultColWidth="9" defaultRowHeight="12.75"/>
  <cols>
    <col min="3" max="3" width="30.7109375" customWidth="1"/>
  </cols>
  <sheetData>
    <row r="1" spans="1:3" ht="15.75">
      <c r="A1" s="1" t="s">
        <v>496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1901</v>
      </c>
      <c r="C4" s="7" t="s">
        <v>449</v>
      </c>
    </row>
    <row r="5" spans="1:3">
      <c r="A5" s="5" t="s">
        <v>13</v>
      </c>
      <c r="B5" s="6">
        <v>1902</v>
      </c>
      <c r="C5" s="7" t="s">
        <v>497</v>
      </c>
    </row>
    <row r="6" spans="1:3">
      <c r="A6" s="5" t="s">
        <v>18</v>
      </c>
      <c r="B6" s="6">
        <v>1903</v>
      </c>
      <c r="C6" s="7" t="s">
        <v>498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8"/>
  <sheetViews>
    <sheetView workbookViewId="0">
      <selection activeCell="B9" sqref="B9"/>
    </sheetView>
  </sheetViews>
  <sheetFormatPr defaultColWidth="9" defaultRowHeight="12.75"/>
  <cols>
    <col min="3" max="3" width="52.5703125" customWidth="1"/>
  </cols>
  <sheetData>
    <row r="1" spans="1:3" ht="15.75">
      <c r="A1" s="1" t="s">
        <v>499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2001</v>
      </c>
      <c r="C4" s="7" t="s">
        <v>449</v>
      </c>
    </row>
    <row r="5" spans="1:3">
      <c r="A5" s="5" t="s">
        <v>13</v>
      </c>
      <c r="B5" s="6">
        <v>2002</v>
      </c>
      <c r="C5" s="7" t="s">
        <v>497</v>
      </c>
    </row>
    <row r="6" spans="1:3">
      <c r="A6" s="5" t="s">
        <v>18</v>
      </c>
      <c r="B6" s="6">
        <v>2003</v>
      </c>
      <c r="C6" s="7" t="s">
        <v>500</v>
      </c>
    </row>
    <row r="7" spans="1:3">
      <c r="A7" s="5" t="s">
        <v>21</v>
      </c>
      <c r="B7" s="6">
        <v>2004</v>
      </c>
      <c r="C7" s="7" t="s">
        <v>501</v>
      </c>
    </row>
    <row r="8" spans="1:3">
      <c r="A8" s="5" t="s">
        <v>29</v>
      </c>
      <c r="B8" s="6">
        <v>2005</v>
      </c>
      <c r="C8" s="7" t="s">
        <v>502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9"/>
  <sheetViews>
    <sheetView workbookViewId="0">
      <selection activeCell="B10" sqref="B10"/>
    </sheetView>
  </sheetViews>
  <sheetFormatPr defaultColWidth="9" defaultRowHeight="12.75"/>
  <cols>
    <col min="3" max="3" width="40.5703125" customWidth="1"/>
  </cols>
  <sheetData>
    <row r="1" spans="1:3" ht="15.75">
      <c r="A1" s="1" t="s">
        <v>503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2101</v>
      </c>
      <c r="C4" s="7" t="s">
        <v>449</v>
      </c>
    </row>
    <row r="5" spans="1:3">
      <c r="A5" s="5" t="s">
        <v>13</v>
      </c>
      <c r="B5" s="6">
        <v>2102</v>
      </c>
      <c r="C5" s="7" t="s">
        <v>504</v>
      </c>
    </row>
    <row r="6" spans="1:3">
      <c r="A6" s="5" t="s">
        <v>18</v>
      </c>
      <c r="B6" s="6">
        <v>2103</v>
      </c>
      <c r="C6" s="7" t="s">
        <v>505</v>
      </c>
    </row>
    <row r="7" spans="1:3" ht="25.5">
      <c r="A7" s="5" t="s">
        <v>21</v>
      </c>
      <c r="B7" s="6">
        <v>2104</v>
      </c>
      <c r="C7" s="7" t="s">
        <v>500</v>
      </c>
    </row>
    <row r="8" spans="1:3">
      <c r="A8" s="5" t="s">
        <v>29</v>
      </c>
      <c r="B8" s="6">
        <v>2105</v>
      </c>
      <c r="C8" s="7" t="s">
        <v>506</v>
      </c>
    </row>
    <row r="9" spans="1:3">
      <c r="A9" s="5" t="s">
        <v>32</v>
      </c>
      <c r="B9" s="6">
        <v>2106</v>
      </c>
      <c r="C9" s="7" t="s">
        <v>502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6"/>
  <sheetViews>
    <sheetView workbookViewId="0">
      <selection activeCell="B7" sqref="B7"/>
    </sheetView>
  </sheetViews>
  <sheetFormatPr defaultColWidth="9" defaultRowHeight="12.75"/>
  <cols>
    <col min="3" max="3" width="26.85546875" customWidth="1"/>
  </cols>
  <sheetData>
    <row r="1" spans="1:3" ht="15.75">
      <c r="A1" s="1" t="s">
        <v>507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2201</v>
      </c>
      <c r="C4" s="7" t="s">
        <v>449</v>
      </c>
    </row>
    <row r="5" spans="1:3">
      <c r="A5" s="5" t="s">
        <v>13</v>
      </c>
      <c r="B5" s="6">
        <v>2202</v>
      </c>
      <c r="C5" s="7" t="s">
        <v>497</v>
      </c>
    </row>
    <row r="6" spans="1:3">
      <c r="A6" s="5" t="s">
        <v>18</v>
      </c>
      <c r="B6" s="6">
        <v>2203</v>
      </c>
      <c r="C6" s="7" t="s">
        <v>508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6"/>
  <sheetViews>
    <sheetView workbookViewId="0">
      <selection activeCell="B4" sqref="B4:B6"/>
    </sheetView>
  </sheetViews>
  <sheetFormatPr defaultColWidth="9" defaultRowHeight="12.75"/>
  <cols>
    <col min="3" max="3" width="37.28515625" customWidth="1"/>
  </cols>
  <sheetData>
    <row r="1" spans="1:3" ht="15.75">
      <c r="A1" s="1" t="s">
        <v>509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2301</v>
      </c>
      <c r="C4" s="7" t="s">
        <v>449</v>
      </c>
    </row>
    <row r="5" spans="1:3">
      <c r="A5" s="5" t="s">
        <v>13</v>
      </c>
      <c r="B5" s="6">
        <v>2302</v>
      </c>
      <c r="C5" s="7" t="s">
        <v>497</v>
      </c>
    </row>
    <row r="6" spans="1:3">
      <c r="A6" s="5" t="s">
        <v>18</v>
      </c>
      <c r="B6" s="6">
        <v>2303</v>
      </c>
      <c r="C6" s="7" t="s">
        <v>508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6"/>
  <sheetViews>
    <sheetView workbookViewId="0">
      <selection activeCell="B7" sqref="B7"/>
    </sheetView>
  </sheetViews>
  <sheetFormatPr defaultColWidth="9" defaultRowHeight="12.75"/>
  <cols>
    <col min="3" max="3" width="46.85546875" customWidth="1"/>
  </cols>
  <sheetData>
    <row r="1" spans="1:3" ht="15.75">
      <c r="A1" s="1" t="s">
        <v>510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2401</v>
      </c>
      <c r="C4" s="7" t="s">
        <v>449</v>
      </c>
    </row>
    <row r="5" spans="1:3">
      <c r="A5" s="5" t="s">
        <v>13</v>
      </c>
      <c r="B5" s="6">
        <v>2402</v>
      </c>
      <c r="C5" s="7" t="s">
        <v>497</v>
      </c>
    </row>
    <row r="6" spans="1:3">
      <c r="A6" s="5" t="s">
        <v>18</v>
      </c>
      <c r="B6" s="6">
        <v>2403</v>
      </c>
      <c r="C6" s="7" t="s">
        <v>508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7"/>
  <sheetViews>
    <sheetView workbookViewId="0">
      <selection activeCell="B8" sqref="B8"/>
    </sheetView>
  </sheetViews>
  <sheetFormatPr defaultColWidth="9" defaultRowHeight="12.75"/>
  <cols>
    <col min="3" max="3" width="31.5703125" customWidth="1"/>
  </cols>
  <sheetData>
    <row r="1" spans="1:3" ht="15.75">
      <c r="A1" s="1" t="s">
        <v>511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2501</v>
      </c>
      <c r="C4" s="7" t="s">
        <v>449</v>
      </c>
    </row>
    <row r="5" spans="1:3">
      <c r="A5" s="5" t="s">
        <v>13</v>
      </c>
      <c r="B5" s="6">
        <v>2502</v>
      </c>
      <c r="C5" s="7" t="s">
        <v>512</v>
      </c>
    </row>
    <row r="6" spans="1:3">
      <c r="A6" s="5" t="s">
        <v>18</v>
      </c>
      <c r="B6" s="6">
        <v>2503</v>
      </c>
      <c r="C6" s="7" t="s">
        <v>513</v>
      </c>
    </row>
    <row r="7" spans="1:3">
      <c r="A7" s="5" t="s">
        <v>21</v>
      </c>
      <c r="B7" s="6">
        <v>2504</v>
      </c>
      <c r="C7" s="7" t="s">
        <v>514</v>
      </c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6"/>
  <sheetViews>
    <sheetView workbookViewId="0">
      <selection activeCell="B7" sqref="B7"/>
    </sheetView>
  </sheetViews>
  <sheetFormatPr defaultColWidth="9" defaultRowHeight="12.75"/>
  <cols>
    <col min="3" max="3" width="32.28515625" customWidth="1"/>
  </cols>
  <sheetData>
    <row r="1" spans="1:3" ht="15.75">
      <c r="A1" s="1" t="s">
        <v>515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2601</v>
      </c>
      <c r="C4" s="7" t="s">
        <v>449</v>
      </c>
    </row>
    <row r="5" spans="1:3">
      <c r="A5" s="5" t="s">
        <v>13</v>
      </c>
      <c r="B5" s="6">
        <v>2602</v>
      </c>
      <c r="C5" s="7" t="s">
        <v>516</v>
      </c>
    </row>
    <row r="6" spans="1:3">
      <c r="A6" s="5" t="s">
        <v>18</v>
      </c>
      <c r="B6" s="6">
        <v>2603</v>
      </c>
      <c r="C6" s="7" t="s">
        <v>517</v>
      </c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6"/>
  <sheetViews>
    <sheetView workbookViewId="0">
      <selection activeCell="B4" sqref="B4:B6"/>
    </sheetView>
  </sheetViews>
  <sheetFormatPr defaultColWidth="9" defaultRowHeight="12.75"/>
  <cols>
    <col min="3" max="3" width="34.7109375" customWidth="1"/>
  </cols>
  <sheetData>
    <row r="1" spans="1:3" ht="15.75">
      <c r="A1" s="1" t="s">
        <v>518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2701</v>
      </c>
      <c r="C4" s="7" t="s">
        <v>449</v>
      </c>
    </row>
    <row r="5" spans="1:3">
      <c r="A5" s="5" t="s">
        <v>13</v>
      </c>
      <c r="B5" s="6">
        <v>2702</v>
      </c>
      <c r="C5" s="7" t="s">
        <v>519</v>
      </c>
    </row>
    <row r="6" spans="1:3">
      <c r="A6" s="5" t="s">
        <v>18</v>
      </c>
      <c r="B6" s="6">
        <v>2703</v>
      </c>
      <c r="C6" s="7" t="s">
        <v>520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workbookViewId="0">
      <selection activeCell="C15" sqref="C15"/>
    </sheetView>
  </sheetViews>
  <sheetFormatPr defaultColWidth="9" defaultRowHeight="12.75"/>
  <cols>
    <col min="1" max="1" width="6.42578125" style="12" customWidth="1"/>
    <col min="2" max="2" width="9.140625" style="12"/>
    <col min="3" max="3" width="78.28515625" customWidth="1"/>
  </cols>
  <sheetData>
    <row r="1" spans="1:3" ht="15.75">
      <c r="A1" s="1" t="s">
        <v>312</v>
      </c>
    </row>
    <row r="3" spans="1:3" ht="28.5">
      <c r="A3" s="2" t="s">
        <v>4</v>
      </c>
      <c r="B3" s="3" t="s">
        <v>313</v>
      </c>
      <c r="C3" s="4" t="s">
        <v>314</v>
      </c>
    </row>
    <row r="4" spans="1:3">
      <c r="A4" s="13" t="s">
        <v>8</v>
      </c>
      <c r="B4" s="14">
        <v>101</v>
      </c>
      <c r="C4" s="7" t="s">
        <v>315</v>
      </c>
    </row>
    <row r="5" spans="1:3">
      <c r="A5" s="13" t="s">
        <v>13</v>
      </c>
      <c r="B5" s="14">
        <v>102</v>
      </c>
      <c r="C5" s="7" t="s">
        <v>316</v>
      </c>
    </row>
    <row r="6" spans="1:3">
      <c r="A6" s="13" t="s">
        <v>18</v>
      </c>
      <c r="B6" s="14">
        <v>103</v>
      </c>
      <c r="C6" s="7" t="s">
        <v>317</v>
      </c>
    </row>
    <row r="7" spans="1:3">
      <c r="A7" s="13" t="s">
        <v>21</v>
      </c>
      <c r="B7" s="14">
        <v>104</v>
      </c>
      <c r="C7" s="7" t="s">
        <v>318</v>
      </c>
    </row>
    <row r="8" spans="1:3">
      <c r="A8" s="13" t="s">
        <v>29</v>
      </c>
      <c r="B8" s="14">
        <v>105</v>
      </c>
      <c r="C8" s="7" t="s">
        <v>319</v>
      </c>
    </row>
    <row r="9" spans="1:3">
      <c r="A9" s="13" t="s">
        <v>32</v>
      </c>
      <c r="B9" s="14">
        <v>106</v>
      </c>
      <c r="C9" s="15" t="s">
        <v>320</v>
      </c>
    </row>
    <row r="10" spans="1:3">
      <c r="A10" s="13" t="s">
        <v>34</v>
      </c>
      <c r="B10" s="14">
        <v>107</v>
      </c>
      <c r="C10" s="7" t="s">
        <v>321</v>
      </c>
    </row>
    <row r="11" spans="1:3">
      <c r="A11" s="13" t="s">
        <v>37</v>
      </c>
      <c r="B11" s="14">
        <v>108</v>
      </c>
      <c r="C11" s="7" t="s">
        <v>322</v>
      </c>
    </row>
    <row r="12" spans="1:3">
      <c r="A12" s="13" t="s">
        <v>39</v>
      </c>
      <c r="B12" s="14">
        <v>109</v>
      </c>
      <c r="C12" s="7" t="s">
        <v>323</v>
      </c>
    </row>
    <row r="13" spans="1:3">
      <c r="A13" s="13" t="s">
        <v>43</v>
      </c>
      <c r="B13" s="14">
        <v>110</v>
      </c>
      <c r="C13" s="7" t="s">
        <v>324</v>
      </c>
    </row>
    <row r="14" spans="1:3">
      <c r="A14" s="13" t="s">
        <v>46</v>
      </c>
      <c r="B14" s="14">
        <v>111</v>
      </c>
      <c r="C14" s="7" t="s">
        <v>325</v>
      </c>
    </row>
    <row r="15" spans="1:3" ht="25.5">
      <c r="A15" s="13" t="s">
        <v>48</v>
      </c>
      <c r="B15" s="14">
        <v>112</v>
      </c>
      <c r="C15" s="7" t="s">
        <v>326</v>
      </c>
    </row>
    <row r="16" spans="1:3">
      <c r="A16" s="13" t="s">
        <v>52</v>
      </c>
      <c r="B16" s="14">
        <v>113</v>
      </c>
      <c r="C16" s="7" t="s">
        <v>327</v>
      </c>
    </row>
    <row r="17" spans="1:3">
      <c r="A17" s="13" t="s">
        <v>60</v>
      </c>
      <c r="B17" s="14">
        <v>114</v>
      </c>
      <c r="C17" s="7" t="s">
        <v>328</v>
      </c>
    </row>
    <row r="18" spans="1:3">
      <c r="A18" s="13" t="s">
        <v>66</v>
      </c>
      <c r="B18" s="14">
        <v>115</v>
      </c>
      <c r="C18" s="7" t="s">
        <v>329</v>
      </c>
    </row>
    <row r="19" spans="1:3" ht="25.5">
      <c r="A19" s="13" t="s">
        <v>71</v>
      </c>
      <c r="B19" s="14">
        <v>116</v>
      </c>
      <c r="C19" s="7" t="s">
        <v>330</v>
      </c>
    </row>
    <row r="20" spans="1:3">
      <c r="A20" s="13" t="s">
        <v>75</v>
      </c>
      <c r="B20" s="14">
        <v>117</v>
      </c>
      <c r="C20" s="7" t="s">
        <v>331</v>
      </c>
    </row>
    <row r="21" spans="1:3">
      <c r="A21" s="13" t="s">
        <v>80</v>
      </c>
      <c r="B21" s="14">
        <v>118</v>
      </c>
      <c r="C21" s="7" t="s">
        <v>332</v>
      </c>
    </row>
    <row r="22" spans="1:3">
      <c r="A22" s="13" t="s">
        <v>84</v>
      </c>
      <c r="B22" s="14">
        <v>119</v>
      </c>
      <c r="C22" s="7" t="s">
        <v>333</v>
      </c>
    </row>
    <row r="23" spans="1:3">
      <c r="A23" s="13" t="s">
        <v>88</v>
      </c>
      <c r="B23" s="14">
        <v>120</v>
      </c>
      <c r="C23" s="7" t="s">
        <v>334</v>
      </c>
    </row>
    <row r="24" spans="1:3">
      <c r="A24" s="13" t="s">
        <v>93</v>
      </c>
      <c r="B24" s="14">
        <v>121</v>
      </c>
      <c r="C24" s="7" t="s">
        <v>335</v>
      </c>
    </row>
    <row r="25" spans="1:3">
      <c r="A25" s="13" t="s">
        <v>96</v>
      </c>
      <c r="B25" s="14">
        <v>122</v>
      </c>
      <c r="C25" s="7" t="s">
        <v>336</v>
      </c>
    </row>
    <row r="26" spans="1:3">
      <c r="A26" s="13" t="s">
        <v>102</v>
      </c>
      <c r="B26" s="14">
        <v>123</v>
      </c>
      <c r="C26" s="7" t="s">
        <v>337</v>
      </c>
    </row>
    <row r="27" spans="1:3">
      <c r="A27" s="13" t="s">
        <v>106</v>
      </c>
      <c r="B27" s="14">
        <v>124</v>
      </c>
      <c r="C27" s="7" t="s">
        <v>338</v>
      </c>
    </row>
    <row r="28" spans="1:3">
      <c r="A28" s="13" t="s">
        <v>109</v>
      </c>
      <c r="B28" s="14">
        <v>125</v>
      </c>
      <c r="C28" s="7" t="s">
        <v>339</v>
      </c>
    </row>
    <row r="29" spans="1:3">
      <c r="A29" s="13" t="s">
        <v>112</v>
      </c>
      <c r="B29" s="14">
        <v>126</v>
      </c>
      <c r="C29" s="7" t="s">
        <v>340</v>
      </c>
    </row>
    <row r="30" spans="1:3">
      <c r="A30" s="13" t="s">
        <v>115</v>
      </c>
      <c r="B30" s="14">
        <v>127</v>
      </c>
      <c r="C30" s="7" t="s">
        <v>341</v>
      </c>
    </row>
    <row r="31" spans="1:3">
      <c r="A31" s="13" t="s">
        <v>117</v>
      </c>
      <c r="B31" s="14">
        <v>128</v>
      </c>
      <c r="C31" s="7" t="s">
        <v>342</v>
      </c>
    </row>
    <row r="32" spans="1:3">
      <c r="A32" s="13" t="s">
        <v>237</v>
      </c>
      <c r="B32" s="14">
        <v>129</v>
      </c>
      <c r="C32" s="7" t="s">
        <v>343</v>
      </c>
    </row>
    <row r="33" spans="1:3">
      <c r="A33" s="13" t="s">
        <v>239</v>
      </c>
      <c r="B33" s="14">
        <v>130</v>
      </c>
      <c r="C33" s="7" t="s">
        <v>344</v>
      </c>
    </row>
    <row r="34" spans="1:3">
      <c r="A34" s="13" t="s">
        <v>241</v>
      </c>
      <c r="B34" s="14">
        <v>131</v>
      </c>
      <c r="C34" s="7" t="s">
        <v>345</v>
      </c>
    </row>
    <row r="35" spans="1:3">
      <c r="A35" s="13" t="s">
        <v>243</v>
      </c>
      <c r="B35" s="14">
        <v>132</v>
      </c>
      <c r="C35" s="7" t="s">
        <v>346</v>
      </c>
    </row>
    <row r="36" spans="1:3">
      <c r="A36" s="13" t="s">
        <v>244</v>
      </c>
      <c r="B36" s="14">
        <v>133</v>
      </c>
      <c r="C36" s="7" t="s">
        <v>347</v>
      </c>
    </row>
    <row r="37" spans="1:3">
      <c r="A37" s="13" t="s">
        <v>348</v>
      </c>
      <c r="B37" s="14">
        <v>134</v>
      </c>
      <c r="C37" s="7" t="s">
        <v>349</v>
      </c>
    </row>
    <row r="38" spans="1:3">
      <c r="A38" s="13" t="s">
        <v>350</v>
      </c>
      <c r="B38" s="14">
        <v>135</v>
      </c>
      <c r="C38" s="7" t="s">
        <v>351</v>
      </c>
    </row>
    <row r="39" spans="1:3" ht="25.5">
      <c r="A39" s="13" t="s">
        <v>352</v>
      </c>
      <c r="B39" s="14">
        <v>136</v>
      </c>
      <c r="C39" s="7" t="s">
        <v>353</v>
      </c>
    </row>
    <row r="40" spans="1:3">
      <c r="A40" s="13" t="s">
        <v>354</v>
      </c>
      <c r="B40" s="14">
        <v>137</v>
      </c>
      <c r="C40" s="7" t="s">
        <v>355</v>
      </c>
    </row>
    <row r="41" spans="1:3">
      <c r="A41" s="13" t="s">
        <v>356</v>
      </c>
      <c r="B41" s="14">
        <v>138</v>
      </c>
      <c r="C41" s="7" t="s">
        <v>357</v>
      </c>
    </row>
    <row r="42" spans="1:3">
      <c r="A42" s="13" t="s">
        <v>358</v>
      </c>
      <c r="B42" s="14">
        <v>139</v>
      </c>
      <c r="C42" s="7" t="s">
        <v>359</v>
      </c>
    </row>
    <row r="43" spans="1:3">
      <c r="A43" s="13" t="s">
        <v>360</v>
      </c>
      <c r="B43" s="14">
        <v>140</v>
      </c>
      <c r="C43" s="7" t="s">
        <v>361</v>
      </c>
    </row>
    <row r="44" spans="1:3">
      <c r="A44" s="13" t="s">
        <v>362</v>
      </c>
      <c r="B44" s="14">
        <v>141</v>
      </c>
      <c r="C44" s="7" t="s">
        <v>363</v>
      </c>
    </row>
    <row r="45" spans="1:3">
      <c r="A45" s="13" t="s">
        <v>364</v>
      </c>
      <c r="B45" s="14">
        <v>142</v>
      </c>
      <c r="C45" s="7" t="s">
        <v>365</v>
      </c>
    </row>
    <row r="46" spans="1:3">
      <c r="A46" s="13" t="s">
        <v>266</v>
      </c>
      <c r="B46" s="14">
        <v>143</v>
      </c>
      <c r="C46" s="7" t="s">
        <v>366</v>
      </c>
    </row>
    <row r="47" spans="1:3">
      <c r="A47" s="13" t="s">
        <v>301</v>
      </c>
      <c r="B47" s="14">
        <v>144</v>
      </c>
      <c r="C47" s="7" t="s">
        <v>367</v>
      </c>
    </row>
    <row r="48" spans="1:3" ht="25.5">
      <c r="A48" s="13" t="s">
        <v>302</v>
      </c>
      <c r="B48" s="14">
        <v>145</v>
      </c>
      <c r="C48" s="7" t="s">
        <v>368</v>
      </c>
    </row>
    <row r="49" spans="1:3">
      <c r="A49" s="13" t="s">
        <v>303</v>
      </c>
      <c r="B49" s="14">
        <v>146</v>
      </c>
      <c r="C49" s="7" t="s">
        <v>369</v>
      </c>
    </row>
    <row r="50" spans="1:3">
      <c r="A50" s="13" t="s">
        <v>304</v>
      </c>
      <c r="B50" s="14">
        <v>147</v>
      </c>
      <c r="C50" s="7" t="s">
        <v>370</v>
      </c>
    </row>
    <row r="51" spans="1:3">
      <c r="A51" s="13" t="s">
        <v>306</v>
      </c>
      <c r="B51" s="14">
        <v>148</v>
      </c>
      <c r="C51" s="7" t="s">
        <v>371</v>
      </c>
    </row>
    <row r="52" spans="1:3">
      <c r="A52" s="13" t="s">
        <v>308</v>
      </c>
      <c r="B52" s="14">
        <v>149</v>
      </c>
      <c r="C52" s="7" t="s">
        <v>372</v>
      </c>
    </row>
    <row r="53" spans="1:3">
      <c r="A53" s="13" t="s">
        <v>310</v>
      </c>
      <c r="B53" s="14">
        <v>150</v>
      </c>
      <c r="C53" s="7" t="s">
        <v>373</v>
      </c>
    </row>
    <row r="54" spans="1:3">
      <c r="A54" s="13" t="s">
        <v>374</v>
      </c>
      <c r="B54" s="14">
        <v>151</v>
      </c>
      <c r="C54" s="7" t="s">
        <v>375</v>
      </c>
    </row>
    <row r="55" spans="1:3">
      <c r="A55" s="13" t="s">
        <v>376</v>
      </c>
      <c r="B55" s="14">
        <v>152</v>
      </c>
      <c r="C55" s="7" t="s">
        <v>377</v>
      </c>
    </row>
    <row r="56" spans="1:3">
      <c r="A56" s="13" t="s">
        <v>378</v>
      </c>
      <c r="B56" s="14">
        <v>153</v>
      </c>
      <c r="C56" s="7" t="s">
        <v>379</v>
      </c>
    </row>
    <row r="57" spans="1:3">
      <c r="A57" s="13" t="s">
        <v>380</v>
      </c>
      <c r="B57" s="14">
        <v>154</v>
      </c>
      <c r="C57" s="7" t="s">
        <v>381</v>
      </c>
    </row>
  </sheetData>
  <pageMargins left="0.75" right="0.75" top="1" bottom="1" header="0.5" footer="0.5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8"/>
  <sheetViews>
    <sheetView workbookViewId="0">
      <selection activeCell="B19" sqref="B19"/>
    </sheetView>
  </sheetViews>
  <sheetFormatPr defaultColWidth="9" defaultRowHeight="12.75"/>
  <cols>
    <col min="3" max="3" width="72.5703125" customWidth="1"/>
  </cols>
  <sheetData>
    <row r="1" spans="1:3" ht="15.75">
      <c r="A1" s="1" t="s">
        <v>521</v>
      </c>
    </row>
    <row r="2" spans="1:3" ht="15.75">
      <c r="A2" s="1"/>
    </row>
    <row r="3" spans="1:3" ht="14.25">
      <c r="A3" s="2" t="s">
        <v>4</v>
      </c>
      <c r="B3" s="3" t="s">
        <v>313</v>
      </c>
      <c r="C3" s="4" t="s">
        <v>314</v>
      </c>
    </row>
    <row r="4" spans="1:3" ht="25.5">
      <c r="A4" s="5" t="s">
        <v>123</v>
      </c>
      <c r="B4" s="6">
        <v>2801</v>
      </c>
      <c r="C4" s="6" t="s">
        <v>522</v>
      </c>
    </row>
    <row r="5" spans="1:3" ht="25.5">
      <c r="A5" s="5" t="s">
        <v>13</v>
      </c>
      <c r="B5" s="6">
        <v>2802</v>
      </c>
      <c r="C5" s="6" t="s">
        <v>523</v>
      </c>
    </row>
    <row r="6" spans="1:3">
      <c r="A6" s="5" t="s">
        <v>18</v>
      </c>
      <c r="B6" s="6">
        <v>2803</v>
      </c>
      <c r="C6" s="6" t="s">
        <v>524</v>
      </c>
    </row>
    <row r="7" spans="1:3">
      <c r="A7" s="5" t="s">
        <v>21</v>
      </c>
      <c r="B7" s="6">
        <v>2804</v>
      </c>
      <c r="C7" s="6" t="s">
        <v>525</v>
      </c>
    </row>
    <row r="8" spans="1:3">
      <c r="A8" s="5" t="s">
        <v>29</v>
      </c>
      <c r="B8" s="6">
        <v>2805</v>
      </c>
      <c r="C8" s="6" t="s">
        <v>526</v>
      </c>
    </row>
    <row r="9" spans="1:3">
      <c r="A9" s="5" t="s">
        <v>32</v>
      </c>
      <c r="B9" s="6">
        <v>2806</v>
      </c>
      <c r="C9" s="6" t="s">
        <v>527</v>
      </c>
    </row>
    <row r="10" spans="1:3">
      <c r="A10" s="5" t="s">
        <v>34</v>
      </c>
      <c r="B10" s="6">
        <v>2807</v>
      </c>
      <c r="C10" s="6" t="s">
        <v>528</v>
      </c>
    </row>
    <row r="11" spans="1:3">
      <c r="A11" s="5" t="s">
        <v>37</v>
      </c>
      <c r="B11" s="6">
        <v>2808</v>
      </c>
      <c r="C11" s="6" t="s">
        <v>529</v>
      </c>
    </row>
    <row r="12" spans="1:3">
      <c r="A12" s="5" t="s">
        <v>39</v>
      </c>
      <c r="B12" s="6">
        <v>2809</v>
      </c>
      <c r="C12" s="6" t="s">
        <v>530</v>
      </c>
    </row>
    <row r="13" spans="1:3">
      <c r="A13" s="5" t="s">
        <v>43</v>
      </c>
      <c r="B13" s="6">
        <v>2810</v>
      </c>
      <c r="C13" s="6" t="s">
        <v>531</v>
      </c>
    </row>
    <row r="14" spans="1:3">
      <c r="A14" s="5" t="s">
        <v>46</v>
      </c>
      <c r="B14" s="6">
        <v>2811</v>
      </c>
      <c r="C14" s="6" t="s">
        <v>532</v>
      </c>
    </row>
    <row r="15" spans="1:3">
      <c r="A15" s="5" t="s">
        <v>48</v>
      </c>
      <c r="B15" s="6">
        <v>2812</v>
      </c>
      <c r="C15" s="6" t="s">
        <v>533</v>
      </c>
    </row>
    <row r="16" spans="1:3">
      <c r="A16" s="5" t="s">
        <v>52</v>
      </c>
      <c r="B16" s="6">
        <v>2813</v>
      </c>
      <c r="C16" s="6" t="s">
        <v>534</v>
      </c>
    </row>
    <row r="17" spans="1:3">
      <c r="A17" s="5" t="s">
        <v>60</v>
      </c>
      <c r="B17" s="6">
        <v>2814</v>
      </c>
      <c r="C17" s="6" t="s">
        <v>535</v>
      </c>
    </row>
    <row r="18" spans="1:3">
      <c r="A18" s="5" t="s">
        <v>66</v>
      </c>
      <c r="B18" s="6">
        <v>2815</v>
      </c>
      <c r="C18" s="6" t="s">
        <v>536</v>
      </c>
    </row>
  </sheetData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32"/>
  <sheetViews>
    <sheetView workbookViewId="0">
      <selection activeCell="B33" sqref="B33"/>
    </sheetView>
  </sheetViews>
  <sheetFormatPr defaultColWidth="9" defaultRowHeight="12.75"/>
  <cols>
    <col min="3" max="3" width="74.42578125" customWidth="1"/>
  </cols>
  <sheetData>
    <row r="1" spans="1:3" ht="15.75">
      <c r="A1" s="1" t="s">
        <v>537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2901</v>
      </c>
      <c r="C4" s="7" t="s">
        <v>538</v>
      </c>
    </row>
    <row r="5" spans="1:3">
      <c r="A5" s="5" t="s">
        <v>13</v>
      </c>
      <c r="B5" s="6">
        <v>2902</v>
      </c>
      <c r="C5" s="7" t="s">
        <v>539</v>
      </c>
    </row>
    <row r="6" spans="1:3">
      <c r="A6" s="5" t="s">
        <v>18</v>
      </c>
      <c r="B6" s="6">
        <v>2903</v>
      </c>
      <c r="C6" s="7" t="s">
        <v>540</v>
      </c>
    </row>
    <row r="7" spans="1:3">
      <c r="A7" s="5" t="s">
        <v>21</v>
      </c>
      <c r="B7" s="6">
        <v>2904</v>
      </c>
      <c r="C7" s="7" t="s">
        <v>541</v>
      </c>
    </row>
    <row r="8" spans="1:3">
      <c r="A8" s="5" t="s">
        <v>29</v>
      </c>
      <c r="B8" s="6">
        <v>2905</v>
      </c>
      <c r="C8" s="7" t="s">
        <v>542</v>
      </c>
    </row>
    <row r="9" spans="1:3">
      <c r="A9" s="5" t="s">
        <v>32</v>
      </c>
      <c r="B9" s="6">
        <v>2906</v>
      </c>
      <c r="C9" s="7" t="s">
        <v>543</v>
      </c>
    </row>
    <row r="10" spans="1:3">
      <c r="A10" s="5" t="s">
        <v>34</v>
      </c>
      <c r="B10" s="6">
        <v>2907</v>
      </c>
      <c r="C10" s="7" t="s">
        <v>544</v>
      </c>
    </row>
    <row r="11" spans="1:3">
      <c r="A11" s="5" t="s">
        <v>37</v>
      </c>
      <c r="B11" s="6">
        <v>2908</v>
      </c>
      <c r="C11" s="7" t="s">
        <v>545</v>
      </c>
    </row>
    <row r="12" spans="1:3">
      <c r="A12" s="5" t="s">
        <v>39</v>
      </c>
      <c r="B12" s="6">
        <v>2909</v>
      </c>
      <c r="C12" s="7" t="s">
        <v>546</v>
      </c>
    </row>
    <row r="13" spans="1:3">
      <c r="A13" s="5" t="s">
        <v>43</v>
      </c>
      <c r="B13" s="6">
        <v>2910</v>
      </c>
      <c r="C13" s="7" t="s">
        <v>547</v>
      </c>
    </row>
    <row r="14" spans="1:3">
      <c r="A14" s="5" t="s">
        <v>46</v>
      </c>
      <c r="B14" s="6">
        <v>2911</v>
      </c>
      <c r="C14" s="7" t="s">
        <v>548</v>
      </c>
    </row>
    <row r="15" spans="1:3">
      <c r="A15" s="5" t="s">
        <v>48</v>
      </c>
      <c r="B15" s="6">
        <v>2912</v>
      </c>
      <c r="C15" s="7" t="s">
        <v>549</v>
      </c>
    </row>
    <row r="16" spans="1:3">
      <c r="A16" s="5" t="s">
        <v>52</v>
      </c>
      <c r="B16" s="6">
        <v>2913</v>
      </c>
      <c r="C16" s="7" t="s">
        <v>550</v>
      </c>
    </row>
    <row r="17" spans="1:3">
      <c r="A17" s="5" t="s">
        <v>60</v>
      </c>
      <c r="B17" s="6">
        <v>2914</v>
      </c>
      <c r="C17" s="7" t="s">
        <v>551</v>
      </c>
    </row>
    <row r="18" spans="1:3">
      <c r="A18" s="5" t="s">
        <v>66</v>
      </c>
      <c r="B18" s="6">
        <v>2915</v>
      </c>
      <c r="C18" s="7" t="s">
        <v>552</v>
      </c>
    </row>
    <row r="19" spans="1:3">
      <c r="A19" s="5" t="s">
        <v>71</v>
      </c>
      <c r="B19" s="6">
        <v>2916</v>
      </c>
      <c r="C19" s="7" t="s">
        <v>553</v>
      </c>
    </row>
    <row r="20" spans="1:3">
      <c r="A20" s="5" t="s">
        <v>75</v>
      </c>
      <c r="B20" s="6">
        <v>2917</v>
      </c>
      <c r="C20" s="7" t="s">
        <v>554</v>
      </c>
    </row>
    <row r="21" spans="1:3">
      <c r="A21" s="5" t="s">
        <v>80</v>
      </c>
      <c r="B21" s="6">
        <v>2918</v>
      </c>
      <c r="C21" s="7" t="s">
        <v>555</v>
      </c>
    </row>
    <row r="22" spans="1:3">
      <c r="A22" s="5" t="s">
        <v>84</v>
      </c>
      <c r="B22" s="6">
        <v>2919</v>
      </c>
      <c r="C22" s="7" t="s">
        <v>556</v>
      </c>
    </row>
    <row r="23" spans="1:3">
      <c r="A23" s="5" t="s">
        <v>88</v>
      </c>
      <c r="B23" s="6">
        <v>2920</v>
      </c>
      <c r="C23" s="7" t="s">
        <v>557</v>
      </c>
    </row>
    <row r="24" spans="1:3">
      <c r="A24" s="5" t="s">
        <v>93</v>
      </c>
      <c r="B24" s="6">
        <v>2921</v>
      </c>
      <c r="C24" s="7" t="s">
        <v>558</v>
      </c>
    </row>
    <row r="25" spans="1:3">
      <c r="A25" s="5" t="s">
        <v>96</v>
      </c>
      <c r="B25" s="6">
        <v>2922</v>
      </c>
      <c r="C25" s="7" t="s">
        <v>559</v>
      </c>
    </row>
    <row r="26" spans="1:3">
      <c r="A26" s="5" t="s">
        <v>102</v>
      </c>
      <c r="B26" s="6">
        <v>2923</v>
      </c>
      <c r="C26" s="7" t="s">
        <v>560</v>
      </c>
    </row>
    <row r="27" spans="1:3">
      <c r="A27" s="5" t="s">
        <v>106</v>
      </c>
      <c r="B27" s="6">
        <v>2924</v>
      </c>
      <c r="C27" s="7" t="s">
        <v>561</v>
      </c>
    </row>
    <row r="28" spans="1:3">
      <c r="A28" s="5" t="s">
        <v>109</v>
      </c>
      <c r="B28" s="6">
        <v>2925</v>
      </c>
      <c r="C28" s="7" t="s">
        <v>562</v>
      </c>
    </row>
    <row r="29" spans="1:3">
      <c r="A29" s="5" t="s">
        <v>112</v>
      </c>
      <c r="B29" s="6">
        <v>2926</v>
      </c>
      <c r="C29" s="7" t="s">
        <v>563</v>
      </c>
    </row>
    <row r="30" spans="1:3">
      <c r="A30" s="5" t="s">
        <v>115</v>
      </c>
      <c r="B30" s="6">
        <v>2927</v>
      </c>
      <c r="C30" s="7" t="s">
        <v>564</v>
      </c>
    </row>
    <row r="31" spans="1:3">
      <c r="A31" s="5" t="s">
        <v>117</v>
      </c>
      <c r="B31" s="6">
        <v>2928</v>
      </c>
      <c r="C31" s="7" t="s">
        <v>565</v>
      </c>
    </row>
    <row r="32" spans="1:3">
      <c r="A32" s="5" t="s">
        <v>237</v>
      </c>
      <c r="B32" s="6">
        <v>2929</v>
      </c>
      <c r="C32" s="7" t="s">
        <v>566</v>
      </c>
    </row>
  </sheetData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6"/>
  <sheetViews>
    <sheetView workbookViewId="0">
      <selection activeCell="C7" sqref="C7"/>
    </sheetView>
  </sheetViews>
  <sheetFormatPr defaultColWidth="9" defaultRowHeight="12.75"/>
  <cols>
    <col min="3" max="3" width="42.85546875" customWidth="1"/>
  </cols>
  <sheetData>
    <row r="1" spans="1:3" ht="15.75">
      <c r="A1" s="1" t="s">
        <v>567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3001</v>
      </c>
      <c r="C4" s="7" t="s">
        <v>568</v>
      </c>
    </row>
    <row r="5" spans="1:3">
      <c r="A5" s="5" t="s">
        <v>13</v>
      </c>
      <c r="B5" s="6">
        <v>3002</v>
      </c>
      <c r="C5" s="7" t="s">
        <v>569</v>
      </c>
    </row>
    <row r="6" spans="1:3" ht="25.5">
      <c r="A6" s="5" t="s">
        <v>18</v>
      </c>
      <c r="B6" s="6">
        <v>3003</v>
      </c>
      <c r="C6" s="7" t="s">
        <v>570</v>
      </c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B5" sqref="B4:B5"/>
    </sheetView>
  </sheetViews>
  <sheetFormatPr defaultColWidth="9" defaultRowHeight="12.75"/>
  <cols>
    <col min="1" max="1" width="7.7109375" customWidth="1"/>
    <col min="3" max="3" width="41.85546875" customWidth="1"/>
  </cols>
  <sheetData>
    <row r="1" spans="1:3" ht="15.75">
      <c r="A1" s="1" t="s">
        <v>382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10" t="s">
        <v>123</v>
      </c>
      <c r="B4" s="11" t="s">
        <v>383</v>
      </c>
      <c r="C4" s="7" t="s">
        <v>384</v>
      </c>
    </row>
    <row r="5" spans="1:3">
      <c r="A5" s="10" t="s">
        <v>13</v>
      </c>
      <c r="B5" s="11" t="s">
        <v>385</v>
      </c>
      <c r="C5" s="7" t="s">
        <v>386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>
      <selection activeCell="B4" sqref="B4:B7"/>
    </sheetView>
  </sheetViews>
  <sheetFormatPr defaultColWidth="9" defaultRowHeight="12.75"/>
  <cols>
    <col min="3" max="3" width="50.5703125" customWidth="1"/>
  </cols>
  <sheetData>
    <row r="1" spans="1:3" ht="15.75">
      <c r="A1" s="1" t="s">
        <v>387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10" t="s">
        <v>123</v>
      </c>
      <c r="B4" s="11" t="s">
        <v>388</v>
      </c>
      <c r="C4" s="7" t="s">
        <v>389</v>
      </c>
    </row>
    <row r="5" spans="1:3">
      <c r="A5" s="10" t="s">
        <v>13</v>
      </c>
      <c r="B5" s="11" t="s">
        <v>390</v>
      </c>
      <c r="C5" s="7" t="s">
        <v>391</v>
      </c>
    </row>
    <row r="6" spans="1:3">
      <c r="A6" s="10" t="s">
        <v>18</v>
      </c>
      <c r="B6" s="11" t="s">
        <v>392</v>
      </c>
      <c r="C6" s="7" t="s">
        <v>393</v>
      </c>
    </row>
    <row r="7" spans="1:3">
      <c r="A7" s="10" t="s">
        <v>21</v>
      </c>
      <c r="B7" s="11" t="s">
        <v>394</v>
      </c>
      <c r="C7" s="7" t="s">
        <v>395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workbookViewId="0">
      <selection activeCell="B4" sqref="B4:B6"/>
    </sheetView>
  </sheetViews>
  <sheetFormatPr defaultColWidth="9" defaultRowHeight="12.75"/>
  <cols>
    <col min="3" max="3" width="68.42578125" customWidth="1"/>
  </cols>
  <sheetData>
    <row r="1" spans="1:3" ht="15.75">
      <c r="A1" s="1" t="s">
        <v>396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10" t="s">
        <v>123</v>
      </c>
      <c r="B4" s="6">
        <v>401</v>
      </c>
      <c r="C4" s="7" t="s">
        <v>397</v>
      </c>
    </row>
    <row r="5" spans="1:3">
      <c r="A5" s="10" t="s">
        <v>13</v>
      </c>
      <c r="B5" s="6">
        <v>402</v>
      </c>
      <c r="C5" s="7" t="s">
        <v>398</v>
      </c>
    </row>
    <row r="6" spans="1:3">
      <c r="A6" s="10" t="s">
        <v>18</v>
      </c>
      <c r="B6" s="6">
        <v>403</v>
      </c>
      <c r="C6" s="7" t="s">
        <v>399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"/>
  <sheetViews>
    <sheetView workbookViewId="0">
      <selection activeCell="B4" sqref="B4:B9"/>
    </sheetView>
  </sheetViews>
  <sheetFormatPr defaultColWidth="9" defaultRowHeight="12.75"/>
  <cols>
    <col min="3" max="3" width="77.140625" customWidth="1"/>
  </cols>
  <sheetData>
    <row r="1" spans="1:3" ht="15.75">
      <c r="A1" s="1" t="s">
        <v>400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501</v>
      </c>
      <c r="C4" s="7" t="s">
        <v>401</v>
      </c>
    </row>
    <row r="5" spans="1:3">
      <c r="A5" s="5" t="s">
        <v>13</v>
      </c>
      <c r="B5" s="6">
        <v>502</v>
      </c>
      <c r="C5" s="7" t="s">
        <v>402</v>
      </c>
    </row>
    <row r="6" spans="1:3">
      <c r="A6" s="5" t="s">
        <v>18</v>
      </c>
      <c r="B6" s="6">
        <v>503</v>
      </c>
      <c r="C6" s="7" t="s">
        <v>403</v>
      </c>
    </row>
    <row r="7" spans="1:3">
      <c r="A7" s="5" t="s">
        <v>21</v>
      </c>
      <c r="B7" s="6">
        <v>504</v>
      </c>
      <c r="C7" s="7" t="s">
        <v>404</v>
      </c>
    </row>
    <row r="8" spans="1:3">
      <c r="A8" s="5" t="s">
        <v>29</v>
      </c>
      <c r="B8" s="6">
        <v>505</v>
      </c>
      <c r="C8" s="7" t="s">
        <v>405</v>
      </c>
    </row>
    <row r="9" spans="1:3">
      <c r="A9" s="5" t="s">
        <v>32</v>
      </c>
      <c r="B9" s="6">
        <v>506</v>
      </c>
      <c r="C9" s="7" t="s">
        <v>406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workbookViewId="0">
      <selection activeCell="B11" sqref="B11"/>
    </sheetView>
  </sheetViews>
  <sheetFormatPr defaultColWidth="9" defaultRowHeight="12.75"/>
  <cols>
    <col min="3" max="3" width="67.85546875" customWidth="1"/>
  </cols>
  <sheetData>
    <row r="1" spans="1:3" ht="15.75">
      <c r="A1" s="1" t="s">
        <v>407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9" t="s">
        <v>123</v>
      </c>
      <c r="B4" s="6">
        <v>601</v>
      </c>
      <c r="C4" s="7" t="s">
        <v>408</v>
      </c>
    </row>
    <row r="5" spans="1:3">
      <c r="A5" s="9" t="s">
        <v>13</v>
      </c>
      <c r="B5" s="6">
        <v>602</v>
      </c>
      <c r="C5" s="7" t="s">
        <v>409</v>
      </c>
    </row>
    <row r="6" spans="1:3">
      <c r="A6" s="9" t="s">
        <v>18</v>
      </c>
      <c r="B6" s="6">
        <v>603</v>
      </c>
      <c r="C6" s="7" t="s">
        <v>410</v>
      </c>
    </row>
    <row r="7" spans="1:3">
      <c r="A7" s="9" t="s">
        <v>21</v>
      </c>
      <c r="B7" s="6">
        <v>604</v>
      </c>
      <c r="C7" s="7" t="s">
        <v>411</v>
      </c>
    </row>
    <row r="8" spans="1:3">
      <c r="A8" s="9" t="s">
        <v>29</v>
      </c>
      <c r="B8" s="6">
        <v>605</v>
      </c>
      <c r="C8" s="7" t="s">
        <v>412</v>
      </c>
    </row>
    <row r="9" spans="1:3">
      <c r="A9" s="9" t="s">
        <v>32</v>
      </c>
      <c r="B9" s="6">
        <v>606</v>
      </c>
      <c r="C9" s="7" t="s">
        <v>413</v>
      </c>
    </row>
    <row r="10" spans="1:3">
      <c r="A10" s="9" t="s">
        <v>34</v>
      </c>
      <c r="B10" s="6">
        <v>607</v>
      </c>
      <c r="C10" s="7" t="s">
        <v>414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workbookViewId="0">
      <selection activeCell="A3" sqref="A3:C7"/>
    </sheetView>
  </sheetViews>
  <sheetFormatPr defaultColWidth="9" defaultRowHeight="12.75"/>
  <cols>
    <col min="3" max="3" width="37.28515625" customWidth="1"/>
  </cols>
  <sheetData>
    <row r="1" spans="1:3" ht="15.75">
      <c r="A1" s="1" t="s">
        <v>415</v>
      </c>
    </row>
    <row r="3" spans="1:3" ht="14.25">
      <c r="A3" s="2" t="s">
        <v>4</v>
      </c>
      <c r="B3" s="3" t="s">
        <v>313</v>
      </c>
      <c r="C3" s="4" t="s">
        <v>314</v>
      </c>
    </row>
    <row r="4" spans="1:3">
      <c r="A4" s="5" t="s">
        <v>123</v>
      </c>
      <c r="B4" s="6">
        <v>701</v>
      </c>
      <c r="C4" s="7" t="s">
        <v>416</v>
      </c>
    </row>
    <row r="5" spans="1:3">
      <c r="A5" s="5" t="s">
        <v>13</v>
      </c>
      <c r="B5" s="6">
        <v>702</v>
      </c>
      <c r="C5" s="7" t="s">
        <v>417</v>
      </c>
    </row>
    <row r="6" spans="1:3">
      <c r="A6" s="5" t="s">
        <v>18</v>
      </c>
      <c r="B6" s="6">
        <v>703</v>
      </c>
      <c r="C6" s="7" t="s">
        <v>418</v>
      </c>
    </row>
    <row r="7" spans="1:3">
      <c r="A7" s="5" t="s">
        <v>21</v>
      </c>
      <c r="B7" s="6">
        <v>704</v>
      </c>
      <c r="C7" s="7" t="s">
        <v>419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polyaka0278@gmail.com</cp:lastModifiedBy>
  <cp:lastPrinted>2019-03-22T07:20:00Z</cp:lastPrinted>
  <dcterms:created xsi:type="dcterms:W3CDTF">1996-10-08T23:32:00Z</dcterms:created>
  <dcterms:modified xsi:type="dcterms:W3CDTF">2024-04-19T17:13:00Z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9E32D4AF510740489E260094586C894F_12</vt:lpwstr>
  </property>
  <property fmtid="{D5CDD505-2E9C-101B-9397-08002B2CF9AE}" pid="3" name="KSOProductBuildVer">
    <vt:lpwstr>1049-12.2.0.13489</vt:lpwstr>
  </property>
</Properties>
</file>